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450" tabRatio="690" firstSheet="1" activeTab="3"/>
  </bookViews>
  <sheets>
    <sheet name="Инфор.на САЙТ 2009" sheetId="1" r:id="rId1"/>
    <sheet name="Инф.САЙТ 2010" sheetId="2" r:id="rId2"/>
    <sheet name="Инф.САЙТ 2011" sheetId="3" r:id="rId3"/>
    <sheet name="Инф САЙТ2012" sheetId="4" r:id="rId4"/>
    <sheet name="2013г6мес" sheetId="5" r:id="rId5"/>
  </sheets>
  <definedNames/>
  <calcPr fullCalcOnLoad="1"/>
</workbook>
</file>

<file path=xl/sharedStrings.xml><?xml version="1.0" encoding="utf-8"?>
<sst xmlns="http://schemas.openxmlformats.org/spreadsheetml/2006/main" count="386" uniqueCount="295">
  <si>
    <t>Площадь</t>
  </si>
  <si>
    <t>Собрано всего (+льгота и дотация)</t>
  </si>
  <si>
    <t xml:space="preserve">Расходы </t>
  </si>
  <si>
    <t>Долг(-)/ переплата(+)  жителей (разница между начислено и собрано)</t>
  </si>
  <si>
    <t>льгота</t>
  </si>
  <si>
    <t>Аварийное обслуживание</t>
  </si>
  <si>
    <t>Тек. Ремонт</t>
  </si>
  <si>
    <t>Расходов всего</t>
  </si>
  <si>
    <t>2009 год</t>
  </si>
  <si>
    <t>Общество с ограниченной ответственностью</t>
  </si>
  <si>
    <t>Начислено квартплаты</t>
  </si>
  <si>
    <t>по содержанию и тек. ремонту</t>
  </si>
  <si>
    <t>Услуга управления</t>
  </si>
  <si>
    <t>Содержание</t>
  </si>
  <si>
    <t>Эл.энергия общ. Пользования</t>
  </si>
  <si>
    <t>населению</t>
  </si>
  <si>
    <t xml:space="preserve">Собрано квартплаты </t>
  </si>
  <si>
    <t>от населения по содержанию и тек. рем.</t>
  </si>
  <si>
    <t>адрес</t>
  </si>
  <si>
    <t>Октябрьская 1</t>
  </si>
  <si>
    <t>Октябрьская 2</t>
  </si>
  <si>
    <t>Октябрьская 4</t>
  </si>
  <si>
    <t>Октябрьская 5</t>
  </si>
  <si>
    <t>Октябрьская 6</t>
  </si>
  <si>
    <t>Октябрьская 9</t>
  </si>
  <si>
    <t>Октябрьская 10</t>
  </si>
  <si>
    <t>Октябрьская 11</t>
  </si>
  <si>
    <t>Октябр-кая 11а</t>
  </si>
  <si>
    <t>Октябр-кая 12</t>
  </si>
  <si>
    <t>Октябр-кая 13</t>
  </si>
  <si>
    <t>Октябр-кая 15</t>
  </si>
  <si>
    <t>Октябр-кая 19</t>
  </si>
  <si>
    <t>Октябр-кая 20</t>
  </si>
  <si>
    <t>Кр.Маяк 1</t>
  </si>
  <si>
    <t>Кр.Маяк 3</t>
  </si>
  <si>
    <t>Кр.Маяк 5</t>
  </si>
  <si>
    <t>Кр.Маяк 6</t>
  </si>
  <si>
    <t>Кр.Маяк 7</t>
  </si>
  <si>
    <t>Кр.Маяк 8</t>
  </si>
  <si>
    <t>Мира 65</t>
  </si>
  <si>
    <t>Дружбы 53</t>
  </si>
  <si>
    <t>России 1</t>
  </si>
  <si>
    <t>России 5</t>
  </si>
  <si>
    <t>Суворова 13</t>
  </si>
  <si>
    <t>Суворова 14</t>
  </si>
  <si>
    <t>Суворова 15</t>
  </si>
  <si>
    <t>Суворова 16</t>
  </si>
  <si>
    <t>Суворова 17</t>
  </si>
  <si>
    <t>Суворова 16а</t>
  </si>
  <si>
    <t>Суворова 19</t>
  </si>
  <si>
    <t>Суворова 21</t>
  </si>
  <si>
    <t>Центр-я 2</t>
  </si>
  <si>
    <t>Центр-я 3</t>
  </si>
  <si>
    <t>Центр-я 7</t>
  </si>
  <si>
    <t>Центр-я 9</t>
  </si>
  <si>
    <t>Центр-я 10</t>
  </si>
  <si>
    <t>Центр-я 11</t>
  </si>
  <si>
    <t>Центр-я 13</t>
  </si>
  <si>
    <t>Центр-я 15</t>
  </si>
  <si>
    <t>Центр-я 16</t>
  </si>
  <si>
    <t>Центр-я 17</t>
  </si>
  <si>
    <t>Центр-я 18</t>
  </si>
  <si>
    <t>Центр-я 20</t>
  </si>
  <si>
    <t>Центр-я 21</t>
  </si>
  <si>
    <t>Центр-я 23</t>
  </si>
  <si>
    <t>Центр-я 24</t>
  </si>
  <si>
    <t>Центр-я 25</t>
  </si>
  <si>
    <t>Центр-я 26</t>
  </si>
  <si>
    <t>Центр-я 32</t>
  </si>
  <si>
    <t>Центр-я 33а</t>
  </si>
  <si>
    <t>Почтов-я 1</t>
  </si>
  <si>
    <t>Почтов-я 2</t>
  </si>
  <si>
    <t>Почтов-я 3</t>
  </si>
  <si>
    <t>Почтов-я 10</t>
  </si>
  <si>
    <t>Почтов-я 20</t>
  </si>
  <si>
    <t>Почтов-я 21</t>
  </si>
  <si>
    <t>Почтов-я 22</t>
  </si>
  <si>
    <t>Почтов-я 27</t>
  </si>
  <si>
    <t>Почтов-я 28</t>
  </si>
  <si>
    <t>Почтов-я 29</t>
  </si>
  <si>
    <t>Рудная 1</t>
  </si>
  <si>
    <t>Рудная 2</t>
  </si>
  <si>
    <t>Рудная 3</t>
  </si>
  <si>
    <t>Рудная 4</t>
  </si>
  <si>
    <t>Рудная 5</t>
  </si>
  <si>
    <t>Школьная 1</t>
  </si>
  <si>
    <t>Школьная 2</t>
  </si>
  <si>
    <t>Школьная 15</t>
  </si>
  <si>
    <t>п.Темиртау</t>
  </si>
  <si>
    <t>"Таштагольская управляющая компания"</t>
  </si>
  <si>
    <t xml:space="preserve">2009 год </t>
  </si>
  <si>
    <t>п.Каз</t>
  </si>
  <si>
    <t>Победы,1</t>
  </si>
  <si>
    <t>Победы,2</t>
  </si>
  <si>
    <t>Победы,2а</t>
  </si>
  <si>
    <t>Победы,3</t>
  </si>
  <si>
    <t>Победы,4</t>
  </si>
  <si>
    <t>Победы,5</t>
  </si>
  <si>
    <t>Победы,6</t>
  </si>
  <si>
    <t>Победы,7</t>
  </si>
  <si>
    <t>Победы,8</t>
  </si>
  <si>
    <t>Победы,10</t>
  </si>
  <si>
    <t>Победы,12</t>
  </si>
  <si>
    <t>Ленина,2</t>
  </si>
  <si>
    <t>Ленина,4</t>
  </si>
  <si>
    <t>Ленина,6</t>
  </si>
  <si>
    <t>Ленина,8</t>
  </si>
  <si>
    <t>Ленина,10</t>
  </si>
  <si>
    <t>Ленина,12</t>
  </si>
  <si>
    <t>Ленина,14</t>
  </si>
  <si>
    <t>Ленина,15</t>
  </si>
  <si>
    <t>Ленина,16</t>
  </si>
  <si>
    <t>Ленина,18</t>
  </si>
  <si>
    <t>Ленина,20</t>
  </si>
  <si>
    <t>Ленина,22</t>
  </si>
  <si>
    <t>Ленина,23</t>
  </si>
  <si>
    <t>Токарева3</t>
  </si>
  <si>
    <t>Токарева,5</t>
  </si>
  <si>
    <t>Токарева,6</t>
  </si>
  <si>
    <t>Токарева,7</t>
  </si>
  <si>
    <t>Токарева,9</t>
  </si>
  <si>
    <t>Токарева,10</t>
  </si>
  <si>
    <t>Токарева,11</t>
  </si>
  <si>
    <t>Токарева,12</t>
  </si>
  <si>
    <t>Токарева,13</t>
  </si>
  <si>
    <t>Токарева,14</t>
  </si>
  <si>
    <t>Токарева,16</t>
  </si>
  <si>
    <t>Ногорная,23</t>
  </si>
  <si>
    <t>Ногорная,27</t>
  </si>
  <si>
    <t>Ногорная,40</t>
  </si>
  <si>
    <t>Гор.спас.,1</t>
  </si>
  <si>
    <t>Строит.,7</t>
  </si>
  <si>
    <t>Строит.,2</t>
  </si>
  <si>
    <t>Строит.,8</t>
  </si>
  <si>
    <t>Строит.,.9</t>
  </si>
  <si>
    <t>Строит.,10</t>
  </si>
  <si>
    <t>Титова,6</t>
  </si>
  <si>
    <t>Кирова,2</t>
  </si>
  <si>
    <t>Кирова,3</t>
  </si>
  <si>
    <t>Кирова,4</t>
  </si>
  <si>
    <t>Кирова,5</t>
  </si>
  <si>
    <t>Кирова,6</t>
  </si>
  <si>
    <t>Кирова,8</t>
  </si>
  <si>
    <t>Кирова,9</t>
  </si>
  <si>
    <t>Кирова,11</t>
  </si>
  <si>
    <t>Кирова,13</t>
  </si>
  <si>
    <t>Кирова,14</t>
  </si>
  <si>
    <t>Кирова,15</t>
  </si>
  <si>
    <t>Кирова,16</t>
  </si>
  <si>
    <t>Кирова,17</t>
  </si>
  <si>
    <t>Кирова,19</t>
  </si>
  <si>
    <t>Кирова,20</t>
  </si>
  <si>
    <t>Кирова,22</t>
  </si>
  <si>
    <t>Кирова,23</t>
  </si>
  <si>
    <t>Кирова,24</t>
  </si>
  <si>
    <t>Кирова,25</t>
  </si>
  <si>
    <t>Кирова,26</t>
  </si>
  <si>
    <t>Кирова,27</t>
  </si>
  <si>
    <t>Кирова,29</t>
  </si>
  <si>
    <t>Кирова,31</t>
  </si>
  <si>
    <t>Кирова,32</t>
  </si>
  <si>
    <t>Кирова,33</t>
  </si>
  <si>
    <t>Кирова,34</t>
  </si>
  <si>
    <t>Кирова,35</t>
  </si>
  <si>
    <t>Октяб.,15</t>
  </si>
  <si>
    <t>ст. Тенеш</t>
  </si>
  <si>
    <t>Тенеш,7</t>
  </si>
  <si>
    <t>Тенеш,8</t>
  </si>
  <si>
    <t>п. Алгаин</t>
  </si>
  <si>
    <t>Алгаин,1</t>
  </si>
  <si>
    <t>Алгаин,2</t>
  </si>
  <si>
    <t>Станцион.2</t>
  </si>
  <si>
    <t>Станцион.3</t>
  </si>
  <si>
    <t>Станцион.5</t>
  </si>
  <si>
    <t>Централ.1</t>
  </si>
  <si>
    <t>п.Мундыбаш</t>
  </si>
  <si>
    <t>Ленина1</t>
  </si>
  <si>
    <t>Ленина3</t>
  </si>
  <si>
    <t>Ленина4</t>
  </si>
  <si>
    <t>Ленина6</t>
  </si>
  <si>
    <t>Ленина7</t>
  </si>
  <si>
    <t>Ленина8</t>
  </si>
  <si>
    <t>Ленина9</t>
  </si>
  <si>
    <t>Ленина10</t>
  </si>
  <si>
    <t>Ленина11</t>
  </si>
  <si>
    <t>Ленина11а</t>
  </si>
  <si>
    <t>Ленина12</t>
  </si>
  <si>
    <t>Ленина13</t>
  </si>
  <si>
    <t>Ленина13а</t>
  </si>
  <si>
    <t>Ленина14</t>
  </si>
  <si>
    <t>Ленина15</t>
  </si>
  <si>
    <t>Ленина16</t>
  </si>
  <si>
    <t>Ленина17</t>
  </si>
  <si>
    <t>Ленина18</t>
  </si>
  <si>
    <t>Ленина19</t>
  </si>
  <si>
    <t>Ленина20</t>
  </si>
  <si>
    <t>Ленина21</t>
  </si>
  <si>
    <t>Ленина23</t>
  </si>
  <si>
    <t>Ленина24</t>
  </si>
  <si>
    <t>Ленина25</t>
  </si>
  <si>
    <t>Ленина26</t>
  </si>
  <si>
    <t>Ленина29</t>
  </si>
  <si>
    <t>Ленина30</t>
  </si>
  <si>
    <t>Ленина31</t>
  </si>
  <si>
    <t>Мамонтова2</t>
  </si>
  <si>
    <t>Кабалевского1</t>
  </si>
  <si>
    <t>Кабалевского2</t>
  </si>
  <si>
    <t>Кабалевского5</t>
  </si>
  <si>
    <t>Кабалевского7</t>
  </si>
  <si>
    <t>Комсомольская5</t>
  </si>
  <si>
    <t>Комсомольская24</t>
  </si>
  <si>
    <t>Строительная5</t>
  </si>
  <si>
    <t>Строительная6</t>
  </si>
  <si>
    <t>Строительная7</t>
  </si>
  <si>
    <t>Строительная9</t>
  </si>
  <si>
    <t>Строительная14</t>
  </si>
  <si>
    <t>Шмидта59</t>
  </si>
  <si>
    <t>Шмидта60</t>
  </si>
  <si>
    <t>Советская2</t>
  </si>
  <si>
    <t>Советская4</t>
  </si>
  <si>
    <t>Советская22</t>
  </si>
  <si>
    <t>Коммунистическая1а</t>
  </si>
  <si>
    <t>Коммунистическая8</t>
  </si>
  <si>
    <t>Коммунистическая9</t>
  </si>
  <si>
    <t>Коммунистическая9а</t>
  </si>
  <si>
    <t>Рабочая3</t>
  </si>
  <si>
    <t>Рабочая4</t>
  </si>
  <si>
    <t>Рабочая10</t>
  </si>
  <si>
    <t>Рабочая11</t>
  </si>
  <si>
    <t>Октябрьская19</t>
  </si>
  <si>
    <t>Октябрьская26</t>
  </si>
  <si>
    <t>Октябрьская28</t>
  </si>
  <si>
    <t>Октябрьская30</t>
  </si>
  <si>
    <t>Октябрьская38</t>
  </si>
  <si>
    <t>Октябрьская40</t>
  </si>
  <si>
    <t>Октябрьская42</t>
  </si>
  <si>
    <t>Октябрьская52</t>
  </si>
  <si>
    <t>Школьная4а</t>
  </si>
  <si>
    <t>Школьная8</t>
  </si>
  <si>
    <t>Школьная9</t>
  </si>
  <si>
    <t>Школьная11</t>
  </si>
  <si>
    <t>Школьная13</t>
  </si>
  <si>
    <t>Школьная14</t>
  </si>
  <si>
    <t>Школьная15</t>
  </si>
  <si>
    <t>Школьная16</t>
  </si>
  <si>
    <t>Школьная17</t>
  </si>
  <si>
    <t>Школьная18</t>
  </si>
  <si>
    <t>Школьная19</t>
  </si>
  <si>
    <t>Школьная34</t>
  </si>
  <si>
    <t>Вокзальная3</t>
  </si>
  <si>
    <t>Вокзалная4</t>
  </si>
  <si>
    <t>Лузина6</t>
  </si>
  <si>
    <t>Лузина7</t>
  </si>
  <si>
    <t>Лузина9</t>
  </si>
  <si>
    <t>Лузина11</t>
  </si>
  <si>
    <t>Дзержинского7</t>
  </si>
  <si>
    <t>п.Учулен</t>
  </si>
  <si>
    <t>Станционная5</t>
  </si>
  <si>
    <t>Станционная5а</t>
  </si>
  <si>
    <t xml:space="preserve"> собрано с населения</t>
  </si>
  <si>
    <t>Остаток на Л/СЧ дома по содержанию жилья (доходы- расходы) "+"остаток               "-"  перерасход</t>
  </si>
  <si>
    <t xml:space="preserve">Начислено по Тарифу по содержанию и тек.ремонту 100 % </t>
  </si>
  <si>
    <t>Итого</t>
  </si>
  <si>
    <t>Всего</t>
  </si>
  <si>
    <t>Капитальный ремонт</t>
  </si>
  <si>
    <t>Получено дотации</t>
  </si>
  <si>
    <t>Получено льгот</t>
  </si>
  <si>
    <t>Начислено дотации</t>
  </si>
  <si>
    <t>Эл.энергия мест общ. пользования</t>
  </si>
  <si>
    <t xml:space="preserve">2010 год </t>
  </si>
  <si>
    <t>2011год</t>
  </si>
  <si>
    <t>начислено по содерж.и тек.ремонту</t>
  </si>
  <si>
    <t>собрано</t>
  </si>
  <si>
    <t>Остаток на Л/СЧ дома по содержанию жилья (доходы- расходы) "+"остаток ;          "-"  перерасход</t>
  </si>
  <si>
    <t>Долг(-) ; переплата(+)  жителей (разница между начислено и собрано)</t>
  </si>
  <si>
    <t>в том числе</t>
  </si>
  <si>
    <t xml:space="preserve">начислено населению без льгот </t>
  </si>
  <si>
    <t>льготы</t>
  </si>
  <si>
    <t xml:space="preserve">2011 год </t>
  </si>
  <si>
    <t>Выпадающие доходы</t>
  </si>
  <si>
    <t>начислено</t>
  </si>
  <si>
    <t>Получено вып.дох</t>
  </si>
  <si>
    <t>получено</t>
  </si>
  <si>
    <t>Остаток на Л/СЧ дома по содержанию жилья (доходы- расходы) "+"остаток               "-"  перерасход (10-15)</t>
  </si>
  <si>
    <t>Долг(-)/ переплата(+)  жителей (разница между начислено и собрано)      (5-10)</t>
  </si>
  <si>
    <t>получено от населения по по капремонту</t>
  </si>
  <si>
    <t>Паспортный стол,услуги управления,РКО</t>
  </si>
  <si>
    <t>Аварийное обслуживание- текущ рем</t>
  </si>
  <si>
    <t xml:space="preserve">2012 год </t>
  </si>
  <si>
    <t>Начислено</t>
  </si>
  <si>
    <t>Собрано</t>
  </si>
  <si>
    <t>Остаток на Л/СЧ дома по содержанию жилья (доходы- расходы) "+"остаток               "-"  перерасход (16-21)</t>
  </si>
  <si>
    <t>Долг(-)/ переплата(+)  жителей (разница между начислено и собрано)      (7-16)</t>
  </si>
  <si>
    <t>2013 год 6мес</t>
  </si>
  <si>
    <t>Токарева4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</si>
</sst>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  <numFmt numFmtId="171" formatCode="0.0000"/>
  </numFmts>
  <fonts count="46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  <font>
      <sz val="8"/>
      <name val="Arial"/>
      <family val="2"/>
    </font>
    <font>
      <sz val="7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" fillId="0" borderId="0">
      <alignment horizontal="left" vertical="center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/>
    </xf>
    <xf numFmtId="2" fontId="0" fillId="33" borderId="15" xfId="0" applyNumberFormat="1" applyFont="1" applyFill="1" applyBorder="1" applyAlignment="1">
      <alignment horizontal="right"/>
    </xf>
    <xf numFmtId="2" fontId="0" fillId="33" borderId="16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 vertical="center" wrapText="1"/>
    </xf>
    <xf numFmtId="2" fontId="1" fillId="33" borderId="18" xfId="0" applyNumberFormat="1" applyFont="1" applyFill="1" applyBorder="1" applyAlignment="1">
      <alignment horizontal="center" vertical="center" wrapText="1"/>
    </xf>
    <xf numFmtId="2" fontId="0" fillId="33" borderId="19" xfId="0" applyNumberFormat="1" applyFont="1" applyFill="1" applyBorder="1" applyAlignment="1">
      <alignment horizontal="right"/>
    </xf>
    <xf numFmtId="2" fontId="1" fillId="33" borderId="14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2" fontId="1" fillId="33" borderId="20" xfId="0" applyNumberFormat="1" applyFont="1" applyFill="1" applyBorder="1" applyAlignment="1">
      <alignment horizontal="center" vertical="center" wrapText="1"/>
    </xf>
    <xf numFmtId="2" fontId="0" fillId="33" borderId="0" xfId="0" applyNumberFormat="1" applyFont="1" applyFill="1" applyAlignment="1">
      <alignment/>
    </xf>
    <xf numFmtId="2" fontId="0" fillId="33" borderId="0" xfId="0" applyNumberFormat="1" applyFont="1" applyFill="1" applyBorder="1" applyAlignment="1">
      <alignment/>
    </xf>
    <xf numFmtId="1" fontId="1" fillId="33" borderId="21" xfId="0" applyNumberFormat="1" applyFont="1" applyFill="1" applyBorder="1" applyAlignment="1">
      <alignment horizontal="center" vertical="center" wrapText="1"/>
    </xf>
    <xf numFmtId="1" fontId="1" fillId="33" borderId="22" xfId="0" applyNumberFormat="1" applyFont="1" applyFill="1" applyBorder="1" applyAlignment="1">
      <alignment horizontal="center" vertical="center" wrapText="1"/>
    </xf>
    <xf numFmtId="2" fontId="1" fillId="33" borderId="23" xfId="0" applyNumberFormat="1" applyFont="1" applyFill="1" applyBorder="1" applyAlignment="1">
      <alignment horizontal="center" vertical="center" wrapText="1"/>
    </xf>
    <xf numFmtId="2" fontId="1" fillId="33" borderId="24" xfId="0" applyNumberFormat="1" applyFont="1" applyFill="1" applyBorder="1" applyAlignment="1">
      <alignment horizontal="center" vertical="center" wrapText="1"/>
    </xf>
    <xf numFmtId="2" fontId="1" fillId="33" borderId="18" xfId="0" applyNumberFormat="1" applyFont="1" applyFill="1" applyBorder="1" applyAlignment="1">
      <alignment horizontal="right" vertical="center" wrapText="1"/>
    </xf>
    <xf numFmtId="2" fontId="5" fillId="33" borderId="19" xfId="0" applyNumberFormat="1" applyFont="1" applyFill="1" applyBorder="1" applyAlignment="1">
      <alignment horizontal="right"/>
    </xf>
    <xf numFmtId="2" fontId="5" fillId="33" borderId="15" xfId="0" applyNumberFormat="1" applyFont="1" applyFill="1" applyBorder="1" applyAlignment="1">
      <alignment horizontal="right"/>
    </xf>
    <xf numFmtId="2" fontId="5" fillId="33" borderId="25" xfId="0" applyNumberFormat="1" applyFont="1" applyFill="1" applyBorder="1" applyAlignment="1">
      <alignment horizontal="right"/>
    </xf>
    <xf numFmtId="2" fontId="6" fillId="33" borderId="14" xfId="0" applyNumberFormat="1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right" vertical="center" wrapText="1"/>
    </xf>
    <xf numFmtId="0" fontId="5" fillId="33" borderId="26" xfId="0" applyFont="1" applyFill="1" applyBorder="1" applyAlignment="1">
      <alignment/>
    </xf>
    <xf numFmtId="2" fontId="5" fillId="33" borderId="27" xfId="0" applyNumberFormat="1" applyFont="1" applyFill="1" applyBorder="1" applyAlignment="1">
      <alignment wrapText="1"/>
    </xf>
    <xf numFmtId="2" fontId="5" fillId="33" borderId="0" xfId="0" applyNumberFormat="1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vertical="center" wrapText="1"/>
    </xf>
    <xf numFmtId="2" fontId="6" fillId="33" borderId="22" xfId="0" applyNumberFormat="1" applyFont="1" applyFill="1" applyBorder="1" applyAlignment="1">
      <alignment horizontal="center" vertical="center" wrapText="1"/>
    </xf>
    <xf numFmtId="2" fontId="6" fillId="33" borderId="25" xfId="0" applyNumberFormat="1" applyFont="1" applyFill="1" applyBorder="1" applyAlignment="1">
      <alignment vertical="center" wrapText="1"/>
    </xf>
    <xf numFmtId="1" fontId="1" fillId="33" borderId="30" xfId="0" applyNumberFormat="1" applyFont="1" applyFill="1" applyBorder="1" applyAlignment="1">
      <alignment horizontal="center" vertical="center" wrapText="1"/>
    </xf>
    <xf numFmtId="1" fontId="1" fillId="33" borderId="29" xfId="0" applyNumberFormat="1" applyFont="1" applyFill="1" applyBorder="1" applyAlignment="1">
      <alignment horizontal="center" vertical="center" wrapText="1"/>
    </xf>
    <xf numFmtId="1" fontId="1" fillId="33" borderId="25" xfId="0" applyNumberFormat="1" applyFont="1" applyFill="1" applyBorder="1" applyAlignment="1">
      <alignment horizontal="center" vertical="center" wrapText="1"/>
    </xf>
    <xf numFmtId="1" fontId="1" fillId="33" borderId="31" xfId="0" applyNumberFormat="1" applyFont="1" applyFill="1" applyBorder="1" applyAlignment="1">
      <alignment horizontal="center" vertical="center" wrapText="1"/>
    </xf>
    <xf numFmtId="1" fontId="1" fillId="33" borderId="32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1" fillId="33" borderId="39" xfId="0" applyNumberFormat="1" applyFont="1" applyFill="1" applyBorder="1" applyAlignment="1">
      <alignment horizontal="center" vertical="center" wrapText="1"/>
    </xf>
    <xf numFmtId="2" fontId="1" fillId="33" borderId="40" xfId="0" applyNumberFormat="1" applyFont="1" applyFill="1" applyBorder="1" applyAlignment="1">
      <alignment horizontal="center" vertical="center" wrapText="1"/>
    </xf>
    <xf numFmtId="2" fontId="1" fillId="33" borderId="40" xfId="0" applyNumberFormat="1" applyFont="1" applyFill="1" applyBorder="1" applyAlignment="1">
      <alignment horizontal="right" vertical="center" wrapText="1"/>
    </xf>
    <xf numFmtId="2" fontId="1" fillId="33" borderId="41" xfId="0" applyNumberFormat="1" applyFont="1" applyFill="1" applyBorder="1" applyAlignment="1">
      <alignment horizontal="center" vertical="center" wrapText="1"/>
    </xf>
    <xf numFmtId="2" fontId="1" fillId="33" borderId="42" xfId="0" applyNumberFormat="1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0" fillId="33" borderId="14" xfId="0" applyNumberFormat="1" applyFont="1" applyFill="1" applyBorder="1" applyAlignment="1">
      <alignment/>
    </xf>
    <xf numFmtId="2" fontId="8" fillId="33" borderId="43" xfId="33" applyNumberFormat="1" applyFont="1" applyFill="1" applyBorder="1" applyAlignment="1">
      <alignment vertical="center" wrapText="1"/>
      <protection/>
    </xf>
    <xf numFmtId="2" fontId="8" fillId="33" borderId="26" xfId="33" applyNumberFormat="1" applyFont="1" applyFill="1" applyBorder="1" applyAlignment="1">
      <alignment horizontal="right" vertical="center" wrapText="1"/>
      <protection/>
    </xf>
    <xf numFmtId="2" fontId="5" fillId="33" borderId="44" xfId="0" applyNumberFormat="1" applyFont="1" applyFill="1" applyBorder="1" applyAlignment="1">
      <alignment horizontal="right"/>
    </xf>
    <xf numFmtId="2" fontId="8" fillId="33" borderId="43" xfId="33" applyNumberFormat="1" applyFont="1" applyFill="1" applyBorder="1" applyAlignment="1">
      <alignment horizontal="right" vertical="center" wrapText="1"/>
      <protection/>
    </xf>
    <xf numFmtId="2" fontId="5" fillId="33" borderId="27" xfId="0" applyNumberFormat="1" applyFont="1" applyFill="1" applyBorder="1" applyAlignment="1">
      <alignment horizontal="right"/>
    </xf>
    <xf numFmtId="2" fontId="5" fillId="33" borderId="17" xfId="0" applyNumberFormat="1" applyFont="1" applyFill="1" applyBorder="1" applyAlignment="1">
      <alignment horizontal="right"/>
    </xf>
    <xf numFmtId="2" fontId="5" fillId="33" borderId="26" xfId="0" applyNumberFormat="1" applyFont="1" applyFill="1" applyBorder="1" applyAlignment="1">
      <alignment horizontal="right"/>
    </xf>
    <xf numFmtId="2" fontId="5" fillId="33" borderId="14" xfId="0" applyNumberFormat="1" applyFont="1" applyFill="1" applyBorder="1" applyAlignment="1">
      <alignment wrapText="1"/>
    </xf>
    <xf numFmtId="2" fontId="5" fillId="33" borderId="45" xfId="0" applyNumberFormat="1" applyFont="1" applyFill="1" applyBorder="1" applyAlignment="1">
      <alignment wrapText="1"/>
    </xf>
    <xf numFmtId="0" fontId="6" fillId="33" borderId="29" xfId="0" applyFont="1" applyFill="1" applyBorder="1" applyAlignment="1">
      <alignment horizontal="left"/>
    </xf>
    <xf numFmtId="2" fontId="6" fillId="33" borderId="25" xfId="0" applyNumberFormat="1" applyFont="1" applyFill="1" applyBorder="1" applyAlignment="1">
      <alignment horizontal="left"/>
    </xf>
    <xf numFmtId="2" fontId="5" fillId="33" borderId="14" xfId="0" applyNumberFormat="1" applyFont="1" applyFill="1" applyBorder="1" applyAlignment="1">
      <alignment vertical="center" wrapText="1"/>
    </xf>
    <xf numFmtId="2" fontId="5" fillId="33" borderId="46" xfId="0" applyNumberFormat="1" applyFont="1" applyFill="1" applyBorder="1" applyAlignment="1">
      <alignment wrapText="1"/>
    </xf>
    <xf numFmtId="0" fontId="1" fillId="33" borderId="34" xfId="0" applyFont="1" applyFill="1" applyBorder="1" applyAlignment="1">
      <alignment horizontal="center" vertical="center" wrapText="1"/>
    </xf>
    <xf numFmtId="2" fontId="1" fillId="33" borderId="47" xfId="0" applyNumberFormat="1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2" fontId="6" fillId="33" borderId="25" xfId="0" applyNumberFormat="1" applyFont="1" applyFill="1" applyBorder="1" applyAlignment="1">
      <alignment horizontal="right"/>
    </xf>
    <xf numFmtId="0" fontId="6" fillId="33" borderId="20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/>
    </xf>
    <xf numFmtId="0" fontId="5" fillId="33" borderId="49" xfId="0" applyFont="1" applyFill="1" applyBorder="1" applyAlignment="1">
      <alignment/>
    </xf>
    <xf numFmtId="0" fontId="5" fillId="33" borderId="26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6" fillId="33" borderId="48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2" fontId="6" fillId="33" borderId="33" xfId="0" applyNumberFormat="1" applyFont="1" applyFill="1" applyBorder="1" applyAlignment="1">
      <alignment horizontal="center" vertical="center" wrapText="1"/>
    </xf>
    <xf numFmtId="2" fontId="5" fillId="33" borderId="27" xfId="0" applyNumberFormat="1" applyFont="1" applyFill="1" applyBorder="1" applyAlignment="1">
      <alignment/>
    </xf>
    <xf numFmtId="2" fontId="9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2" fontId="1" fillId="33" borderId="50" xfId="0" applyNumberFormat="1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/>
    </xf>
    <xf numFmtId="2" fontId="0" fillId="33" borderId="0" xfId="0" applyNumberFormat="1" applyFont="1" applyFill="1" applyAlignment="1">
      <alignment horizontal="right"/>
    </xf>
    <xf numFmtId="2" fontId="6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vertical="center"/>
    </xf>
    <xf numFmtId="17" fontId="5" fillId="33" borderId="48" xfId="0" applyNumberFormat="1" applyFont="1" applyFill="1" applyBorder="1" applyAlignment="1">
      <alignment/>
    </xf>
    <xf numFmtId="2" fontId="6" fillId="33" borderId="51" xfId="0" applyNumberFormat="1" applyFont="1" applyFill="1" applyBorder="1" applyAlignment="1">
      <alignment horizontal="center" wrapText="1"/>
    </xf>
    <xf numFmtId="2" fontId="6" fillId="33" borderId="52" xfId="0" applyNumberFormat="1" applyFont="1" applyFill="1" applyBorder="1" applyAlignment="1">
      <alignment horizontal="center"/>
    </xf>
    <xf numFmtId="1" fontId="1" fillId="33" borderId="53" xfId="0" applyNumberFormat="1" applyFont="1" applyFill="1" applyBorder="1" applyAlignment="1">
      <alignment horizontal="center" vertical="center" wrapText="1"/>
    </xf>
    <xf numFmtId="1" fontId="1" fillId="33" borderId="30" xfId="0" applyNumberFormat="1" applyFont="1" applyFill="1" applyBorder="1" applyAlignment="1">
      <alignment horizontal="right" vertical="center" wrapText="1"/>
    </xf>
    <xf numFmtId="2" fontId="1" fillId="33" borderId="54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/>
    </xf>
    <xf numFmtId="2" fontId="8" fillId="33" borderId="44" xfId="33" applyNumberFormat="1" applyFont="1" applyFill="1" applyBorder="1" applyAlignment="1">
      <alignment horizontal="right" vertical="center" wrapText="1"/>
      <protection/>
    </xf>
    <xf numFmtId="2" fontId="5" fillId="33" borderId="16" xfId="0" applyNumberFormat="1" applyFont="1" applyFill="1" applyBorder="1" applyAlignment="1">
      <alignment horizontal="right"/>
    </xf>
    <xf numFmtId="2" fontId="6" fillId="33" borderId="25" xfId="0" applyNumberFormat="1" applyFont="1" applyFill="1" applyBorder="1" applyAlignment="1">
      <alignment/>
    </xf>
    <xf numFmtId="0" fontId="6" fillId="33" borderId="38" xfId="0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right"/>
    </xf>
    <xf numFmtId="2" fontId="0" fillId="33" borderId="0" xfId="0" applyNumberFormat="1" applyFont="1" applyFill="1" applyAlignment="1">
      <alignment/>
    </xf>
    <xf numFmtId="1" fontId="6" fillId="33" borderId="30" xfId="0" applyNumberFormat="1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2" fillId="33" borderId="43" xfId="33" applyNumberFormat="1" applyFont="1" applyFill="1" applyBorder="1" applyAlignment="1">
      <alignment horizontal="right" vertical="center" wrapText="1"/>
      <protection/>
    </xf>
    <xf numFmtId="2" fontId="2" fillId="33" borderId="44" xfId="33" applyNumberFormat="1" applyFont="1" applyFill="1" applyBorder="1" applyAlignment="1">
      <alignment horizontal="right" vertical="center" wrapText="1"/>
      <protection/>
    </xf>
    <xf numFmtId="2" fontId="0" fillId="33" borderId="27" xfId="0" applyNumberFormat="1" applyFont="1" applyFill="1" applyBorder="1" applyAlignment="1">
      <alignment horizontal="right"/>
    </xf>
    <xf numFmtId="2" fontId="0" fillId="33" borderId="44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/>
    </xf>
    <xf numFmtId="2" fontId="0" fillId="33" borderId="26" xfId="0" applyNumberFormat="1" applyFont="1" applyFill="1" applyBorder="1" applyAlignment="1">
      <alignment horizontal="right"/>
    </xf>
    <xf numFmtId="2" fontId="0" fillId="33" borderId="27" xfId="0" applyNumberFormat="1" applyFont="1" applyFill="1" applyBorder="1" applyAlignment="1">
      <alignment/>
    </xf>
    <xf numFmtId="2" fontId="2" fillId="33" borderId="15" xfId="33" applyNumberFormat="1" applyFont="1" applyFill="1" applyBorder="1" applyAlignment="1">
      <alignment horizontal="right" vertical="center" wrapText="1"/>
      <protection/>
    </xf>
    <xf numFmtId="2" fontId="2" fillId="33" borderId="19" xfId="33" applyNumberFormat="1" applyFont="1" applyFill="1" applyBorder="1" applyAlignment="1">
      <alignment horizontal="right" vertical="center" wrapText="1"/>
      <protection/>
    </xf>
    <xf numFmtId="2" fontId="2" fillId="33" borderId="11" xfId="33" applyNumberFormat="1" applyFont="1" applyFill="1" applyBorder="1" applyAlignment="1">
      <alignment horizontal="right" vertical="center" wrapText="1"/>
      <protection/>
    </xf>
    <xf numFmtId="2" fontId="2" fillId="33" borderId="13" xfId="33" applyNumberFormat="1" applyFont="1" applyFill="1" applyBorder="1" applyAlignment="1">
      <alignment horizontal="right" vertical="center" wrapText="1"/>
      <protection/>
    </xf>
    <xf numFmtId="2" fontId="0" fillId="33" borderId="11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 horizontal="right"/>
    </xf>
    <xf numFmtId="2" fontId="2" fillId="33" borderId="55" xfId="33" applyNumberFormat="1" applyFont="1" applyFill="1" applyBorder="1" applyAlignment="1">
      <alignment horizontal="right" vertical="center" wrapText="1"/>
      <protection/>
    </xf>
    <xf numFmtId="2" fontId="2" fillId="33" borderId="56" xfId="33" applyNumberFormat="1" applyFont="1" applyFill="1" applyBorder="1" applyAlignment="1">
      <alignment horizontal="right" vertical="center" wrapText="1"/>
      <protection/>
    </xf>
    <xf numFmtId="2" fontId="0" fillId="33" borderId="57" xfId="0" applyNumberFormat="1" applyFont="1" applyFill="1" applyBorder="1" applyAlignment="1">
      <alignment horizontal="right"/>
    </xf>
    <xf numFmtId="2" fontId="0" fillId="33" borderId="52" xfId="0" applyNumberFormat="1" applyFont="1" applyFill="1" applyBorder="1" applyAlignment="1">
      <alignment horizontal="right"/>
    </xf>
    <xf numFmtId="2" fontId="0" fillId="33" borderId="58" xfId="0" applyNumberFormat="1" applyFont="1" applyFill="1" applyBorder="1" applyAlignment="1">
      <alignment horizontal="right"/>
    </xf>
    <xf numFmtId="2" fontId="0" fillId="33" borderId="56" xfId="0" applyNumberFormat="1" applyFont="1" applyFill="1" applyBorder="1" applyAlignment="1">
      <alignment horizontal="right"/>
    </xf>
    <xf numFmtId="2" fontId="0" fillId="33" borderId="51" xfId="0" applyNumberFormat="1" applyFont="1" applyFill="1" applyBorder="1" applyAlignment="1">
      <alignment horizontal="right"/>
    </xf>
    <xf numFmtId="2" fontId="0" fillId="33" borderId="51" xfId="0" applyNumberFormat="1" applyFont="1" applyFill="1" applyBorder="1" applyAlignment="1">
      <alignment horizontal="right" vertical="center" wrapText="1"/>
    </xf>
    <xf numFmtId="2" fontId="0" fillId="33" borderId="45" xfId="0" applyNumberFormat="1" applyFont="1" applyFill="1" applyBorder="1" applyAlignment="1">
      <alignment horizontal="right"/>
    </xf>
    <xf numFmtId="2" fontId="0" fillId="33" borderId="48" xfId="0" applyNumberFormat="1" applyFont="1" applyFill="1" applyBorder="1" applyAlignment="1">
      <alignment horizontal="right"/>
    </xf>
    <xf numFmtId="2" fontId="0" fillId="33" borderId="45" xfId="0" applyNumberFormat="1" applyFont="1" applyFill="1" applyBorder="1" applyAlignment="1">
      <alignment/>
    </xf>
    <xf numFmtId="2" fontId="1" fillId="33" borderId="32" xfId="0" applyNumberFormat="1" applyFont="1" applyFill="1" applyBorder="1" applyAlignment="1">
      <alignment horizontal="left"/>
    </xf>
    <xf numFmtId="2" fontId="1" fillId="33" borderId="30" xfId="0" applyNumberFormat="1" applyFont="1" applyFill="1" applyBorder="1" applyAlignment="1">
      <alignment horizontal="left"/>
    </xf>
    <xf numFmtId="2" fontId="1" fillId="33" borderId="31" xfId="0" applyNumberFormat="1" applyFont="1" applyFill="1" applyBorder="1" applyAlignment="1">
      <alignment horizontal="left"/>
    </xf>
    <xf numFmtId="2" fontId="1" fillId="33" borderId="22" xfId="0" applyNumberFormat="1" applyFont="1" applyFill="1" applyBorder="1" applyAlignment="1">
      <alignment horizontal="left"/>
    </xf>
    <xf numFmtId="2" fontId="1" fillId="33" borderId="29" xfId="0" applyNumberFormat="1" applyFont="1" applyFill="1" applyBorder="1" applyAlignment="1">
      <alignment horizontal="left"/>
    </xf>
    <xf numFmtId="2" fontId="1" fillId="33" borderId="21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 horizontal="left"/>
    </xf>
    <xf numFmtId="2" fontId="1" fillId="33" borderId="53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/>
    </xf>
    <xf numFmtId="2" fontId="0" fillId="33" borderId="20" xfId="0" applyNumberFormat="1" applyFont="1" applyFill="1" applyBorder="1" applyAlignment="1">
      <alignment horizontal="right"/>
    </xf>
    <xf numFmtId="2" fontId="0" fillId="33" borderId="41" xfId="0" applyNumberFormat="1" applyFont="1" applyFill="1" applyBorder="1" applyAlignment="1">
      <alignment/>
    </xf>
    <xf numFmtId="2" fontId="0" fillId="33" borderId="27" xfId="0" applyNumberFormat="1" applyFont="1" applyFill="1" applyBorder="1" applyAlignment="1">
      <alignment vertical="center"/>
    </xf>
    <xf numFmtId="2" fontId="2" fillId="33" borderId="59" xfId="33" applyNumberFormat="1" applyFont="1" applyFill="1" applyBorder="1" applyAlignment="1">
      <alignment horizontal="right" vertical="center" wrapText="1"/>
      <protection/>
    </xf>
    <xf numFmtId="2" fontId="2" fillId="33" borderId="60" xfId="33" applyNumberFormat="1" applyFont="1" applyFill="1" applyBorder="1" applyAlignment="1">
      <alignment horizontal="right" vertical="center" wrapText="1"/>
      <protection/>
    </xf>
    <xf numFmtId="2" fontId="0" fillId="33" borderId="61" xfId="0" applyNumberFormat="1" applyFont="1" applyFill="1" applyBorder="1" applyAlignment="1">
      <alignment horizontal="right"/>
    </xf>
    <xf numFmtId="2" fontId="0" fillId="33" borderId="62" xfId="0" applyNumberFormat="1" applyFont="1" applyFill="1" applyBorder="1" applyAlignment="1">
      <alignment horizontal="right"/>
    </xf>
    <xf numFmtId="2" fontId="0" fillId="33" borderId="63" xfId="0" applyNumberFormat="1" applyFont="1" applyFill="1" applyBorder="1" applyAlignment="1">
      <alignment horizontal="right"/>
    </xf>
    <xf numFmtId="2" fontId="0" fillId="33" borderId="60" xfId="0" applyNumberFormat="1" applyFont="1" applyFill="1" applyBorder="1" applyAlignment="1">
      <alignment horizontal="right"/>
    </xf>
    <xf numFmtId="2" fontId="0" fillId="33" borderId="64" xfId="0" applyNumberFormat="1" applyFont="1" applyFill="1" applyBorder="1" applyAlignment="1">
      <alignment horizontal="right"/>
    </xf>
    <xf numFmtId="2" fontId="0" fillId="33" borderId="64" xfId="0" applyNumberFormat="1" applyFont="1" applyFill="1" applyBorder="1" applyAlignment="1">
      <alignment horizontal="right" vertical="center" wrapText="1"/>
    </xf>
    <xf numFmtId="2" fontId="0" fillId="33" borderId="46" xfId="0" applyNumberFormat="1" applyFont="1" applyFill="1" applyBorder="1" applyAlignment="1">
      <alignment horizontal="right"/>
    </xf>
    <xf numFmtId="2" fontId="0" fillId="33" borderId="46" xfId="0" applyNumberFormat="1" applyFont="1" applyFill="1" applyBorder="1" applyAlignment="1">
      <alignment/>
    </xf>
    <xf numFmtId="2" fontId="1" fillId="33" borderId="25" xfId="0" applyNumberFormat="1" applyFont="1" applyFill="1" applyBorder="1" applyAlignment="1">
      <alignment horizontal="right"/>
    </xf>
    <xf numFmtId="0" fontId="6" fillId="33" borderId="65" xfId="0" applyFont="1" applyFill="1" applyBorder="1" applyAlignment="1">
      <alignment horizontal="center" vertical="center" wrapText="1"/>
    </xf>
    <xf numFmtId="2" fontId="1" fillId="33" borderId="66" xfId="0" applyNumberFormat="1" applyFont="1" applyFill="1" applyBorder="1" applyAlignment="1">
      <alignment horizontal="center" vertical="center" wrapText="1"/>
    </xf>
    <xf numFmtId="2" fontId="1" fillId="33" borderId="67" xfId="0" applyNumberFormat="1" applyFont="1" applyFill="1" applyBorder="1" applyAlignment="1">
      <alignment horizontal="center" vertical="center" wrapText="1"/>
    </xf>
    <xf numFmtId="2" fontId="1" fillId="33" borderId="68" xfId="0" applyNumberFormat="1" applyFont="1" applyFill="1" applyBorder="1" applyAlignment="1">
      <alignment horizontal="center" vertical="center" wrapText="1"/>
    </xf>
    <xf numFmtId="2" fontId="1" fillId="33" borderId="69" xfId="0" applyNumberFormat="1" applyFont="1" applyFill="1" applyBorder="1" applyAlignment="1">
      <alignment horizontal="center" vertical="center" wrapText="1"/>
    </xf>
    <xf numFmtId="2" fontId="1" fillId="33" borderId="70" xfId="0" applyNumberFormat="1" applyFont="1" applyFill="1" applyBorder="1" applyAlignment="1">
      <alignment horizontal="center" vertical="center" wrapText="1"/>
    </xf>
    <xf numFmtId="2" fontId="1" fillId="33" borderId="7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 horizontal="right"/>
    </xf>
    <xf numFmtId="2" fontId="1" fillId="33" borderId="28" xfId="0" applyNumberFormat="1" applyFont="1" applyFill="1" applyBorder="1" applyAlignment="1">
      <alignment horizontal="center" vertical="center" wrapText="1"/>
    </xf>
    <xf numFmtId="2" fontId="1" fillId="33" borderId="28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9" fillId="33" borderId="48" xfId="0" applyFont="1" applyFill="1" applyBorder="1" applyAlignment="1">
      <alignment/>
    </xf>
    <xf numFmtId="2" fontId="1" fillId="33" borderId="40" xfId="0" applyNumberFormat="1" applyFont="1" applyFill="1" applyBorder="1" applyAlignment="1">
      <alignment horizontal="left"/>
    </xf>
    <xf numFmtId="2" fontId="1" fillId="33" borderId="35" xfId="0" applyNumberFormat="1" applyFont="1" applyFill="1" applyBorder="1" applyAlignment="1">
      <alignment horizontal="left"/>
    </xf>
    <xf numFmtId="2" fontId="1" fillId="33" borderId="72" xfId="0" applyNumberFormat="1" applyFont="1" applyFill="1" applyBorder="1" applyAlignment="1">
      <alignment horizontal="left"/>
    </xf>
    <xf numFmtId="2" fontId="1" fillId="33" borderId="36" xfId="0" applyNumberFormat="1" applyFont="1" applyFill="1" applyBorder="1" applyAlignment="1">
      <alignment horizontal="left"/>
    </xf>
    <xf numFmtId="2" fontId="1" fillId="33" borderId="38" xfId="0" applyNumberFormat="1" applyFont="1" applyFill="1" applyBorder="1" applyAlignment="1">
      <alignment horizontal="left"/>
    </xf>
    <xf numFmtId="2" fontId="1" fillId="33" borderId="37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 horizontal="left"/>
    </xf>
    <xf numFmtId="2" fontId="1" fillId="33" borderId="39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/>
    </xf>
    <xf numFmtId="0" fontId="6" fillId="33" borderId="29" xfId="0" applyFont="1" applyFill="1" applyBorder="1" applyAlignment="1">
      <alignment/>
    </xf>
    <xf numFmtId="2" fontId="6" fillId="33" borderId="32" xfId="0" applyNumberFormat="1" applyFont="1" applyFill="1" applyBorder="1" applyAlignment="1">
      <alignment/>
    </xf>
    <xf numFmtId="2" fontId="1" fillId="33" borderId="30" xfId="0" applyNumberFormat="1" applyFont="1" applyFill="1" applyBorder="1" applyAlignment="1">
      <alignment/>
    </xf>
    <xf numFmtId="2" fontId="1" fillId="33" borderId="31" xfId="0" applyNumberFormat="1" applyFont="1" applyFill="1" applyBorder="1" applyAlignment="1">
      <alignment/>
    </xf>
    <xf numFmtId="2" fontId="1" fillId="33" borderId="73" xfId="0" applyNumberFormat="1" applyFont="1" applyFill="1" applyBorder="1" applyAlignment="1">
      <alignment/>
    </xf>
    <xf numFmtId="2" fontId="1" fillId="33" borderId="29" xfId="0" applyNumberFormat="1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2" fontId="1" fillId="33" borderId="22" xfId="0" applyNumberFormat="1" applyFont="1" applyFill="1" applyBorder="1" applyAlignment="1">
      <alignment/>
    </xf>
    <xf numFmtId="2" fontId="6" fillId="33" borderId="27" xfId="0" applyNumberFormat="1" applyFont="1" applyFill="1" applyBorder="1" applyAlignment="1">
      <alignment wrapText="1"/>
    </xf>
    <xf numFmtId="2" fontId="10" fillId="33" borderId="43" xfId="33" applyNumberFormat="1" applyFont="1" applyFill="1" applyBorder="1" applyAlignment="1">
      <alignment horizontal="right" vertical="center" wrapText="1"/>
      <protection/>
    </xf>
    <xf numFmtId="2" fontId="10" fillId="33" borderId="44" xfId="33" applyNumberFormat="1" applyFont="1" applyFill="1" applyBorder="1" applyAlignment="1">
      <alignment horizontal="right" vertical="center" wrapText="1"/>
      <protection/>
    </xf>
    <xf numFmtId="2" fontId="1" fillId="33" borderId="16" xfId="0" applyNumberFormat="1" applyFont="1" applyFill="1" applyBorder="1" applyAlignment="1">
      <alignment horizontal="right"/>
    </xf>
    <xf numFmtId="2" fontId="1" fillId="33" borderId="15" xfId="0" applyNumberFormat="1" applyFont="1" applyFill="1" applyBorder="1" applyAlignment="1">
      <alignment horizontal="right"/>
    </xf>
    <xf numFmtId="2" fontId="1" fillId="33" borderId="19" xfId="0" applyNumberFormat="1" applyFont="1" applyFill="1" applyBorder="1" applyAlignment="1">
      <alignment horizontal="right"/>
    </xf>
    <xf numFmtId="2" fontId="1" fillId="33" borderId="45" xfId="0" applyNumberFormat="1" applyFont="1" applyFill="1" applyBorder="1" applyAlignment="1">
      <alignment horizontal="right"/>
    </xf>
    <xf numFmtId="2" fontId="1" fillId="33" borderId="44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 vertical="center" wrapText="1"/>
    </xf>
    <xf numFmtId="2" fontId="1" fillId="33" borderId="27" xfId="0" applyNumberFormat="1" applyFont="1" applyFill="1" applyBorder="1" applyAlignment="1">
      <alignment horizontal="right"/>
    </xf>
    <xf numFmtId="2" fontId="1" fillId="33" borderId="26" xfId="0" applyNumberFormat="1" applyFont="1" applyFill="1" applyBorder="1" applyAlignment="1">
      <alignment horizontal="right"/>
    </xf>
    <xf numFmtId="2" fontId="1" fillId="33" borderId="27" xfId="0" applyNumberFormat="1" applyFont="1" applyFill="1" applyBorder="1" applyAlignment="1">
      <alignment/>
    </xf>
    <xf numFmtId="2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1" fontId="0" fillId="33" borderId="0" xfId="0" applyNumberFormat="1" applyFont="1" applyFill="1" applyAlignment="1">
      <alignment/>
    </xf>
    <xf numFmtId="2" fontId="6" fillId="33" borderId="23" xfId="0" applyNumberFormat="1" applyFont="1" applyFill="1" applyBorder="1" applyAlignment="1">
      <alignment horizontal="center" vertical="center" wrapText="1"/>
    </xf>
    <xf numFmtId="2" fontId="6" fillId="33" borderId="50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vertical="center" wrapText="1"/>
    </xf>
    <xf numFmtId="2" fontId="6" fillId="33" borderId="74" xfId="0" applyNumberFormat="1" applyFont="1" applyFill="1" applyBorder="1" applyAlignment="1">
      <alignment horizontal="center" vertical="center" wrapText="1"/>
    </xf>
    <xf numFmtId="2" fontId="6" fillId="33" borderId="36" xfId="0" applyNumberFormat="1" applyFont="1" applyFill="1" applyBorder="1" applyAlignment="1">
      <alignment horizontal="center" vertical="center" wrapText="1"/>
    </xf>
    <xf numFmtId="2" fontId="6" fillId="33" borderId="75" xfId="0" applyNumberFormat="1" applyFont="1" applyFill="1" applyBorder="1" applyAlignment="1">
      <alignment horizontal="center" vertical="center" wrapText="1"/>
    </xf>
    <xf numFmtId="2" fontId="6" fillId="33" borderId="44" xfId="0" applyNumberFormat="1" applyFont="1" applyFill="1" applyBorder="1" applyAlignment="1">
      <alignment horizontal="center" vertical="center" wrapText="1"/>
    </xf>
    <xf numFmtId="2" fontId="6" fillId="33" borderId="56" xfId="0" applyNumberFormat="1" applyFont="1" applyFill="1" applyBorder="1" applyAlignment="1">
      <alignment horizontal="center" vertical="center" wrapText="1"/>
    </xf>
    <xf numFmtId="2" fontId="6" fillId="33" borderId="67" xfId="0" applyNumberFormat="1" applyFont="1" applyFill="1" applyBorder="1" applyAlignment="1">
      <alignment horizontal="center" vertical="center" wrapText="1"/>
    </xf>
    <xf numFmtId="2" fontId="6" fillId="33" borderId="76" xfId="0" applyNumberFormat="1" applyFont="1" applyFill="1" applyBorder="1" applyAlignment="1">
      <alignment horizontal="center" vertical="center" wrapText="1"/>
    </xf>
    <xf numFmtId="2" fontId="6" fillId="33" borderId="69" xfId="0" applyNumberFormat="1" applyFont="1" applyFill="1" applyBorder="1" applyAlignment="1">
      <alignment horizontal="center" vertical="center" wrapText="1"/>
    </xf>
    <xf numFmtId="2" fontId="6" fillId="33" borderId="17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7" xfId="0" applyNumberFormat="1" applyFont="1" applyFill="1" applyBorder="1" applyAlignment="1">
      <alignment horizontal="center" vertical="center" wrapText="1"/>
    </xf>
    <xf numFmtId="2" fontId="6" fillId="33" borderId="45" xfId="0" applyNumberFormat="1" applyFont="1" applyFill="1" applyBorder="1" applyAlignment="1">
      <alignment horizontal="center" vertical="center" wrapText="1"/>
    </xf>
    <xf numFmtId="2" fontId="6" fillId="33" borderId="33" xfId="0" applyNumberFormat="1" applyFont="1" applyFill="1" applyBorder="1" applyAlignment="1">
      <alignment horizontal="center" vertical="center" wrapText="1"/>
    </xf>
    <xf numFmtId="2" fontId="6" fillId="33" borderId="41" xfId="0" applyNumberFormat="1" applyFont="1" applyFill="1" applyBorder="1" applyAlignment="1">
      <alignment horizontal="center" vertical="center" wrapText="1"/>
    </xf>
    <xf numFmtId="2" fontId="6" fillId="33" borderId="77" xfId="0" applyNumberFormat="1" applyFont="1" applyFill="1" applyBorder="1" applyAlignment="1">
      <alignment horizontal="center" vertical="center" wrapText="1"/>
    </xf>
    <xf numFmtId="2" fontId="6" fillId="33" borderId="51" xfId="0" applyNumberFormat="1" applyFont="1" applyFill="1" applyBorder="1" applyAlignment="1">
      <alignment horizontal="center" vertical="center" wrapText="1"/>
    </xf>
    <xf numFmtId="2" fontId="6" fillId="33" borderId="78" xfId="0" applyNumberFormat="1" applyFont="1" applyFill="1" applyBorder="1" applyAlignment="1">
      <alignment horizontal="center" vertical="center" wrapText="1"/>
    </xf>
    <xf numFmtId="2" fontId="6" fillId="33" borderId="52" xfId="0" applyNumberFormat="1" applyFont="1" applyFill="1" applyBorder="1" applyAlignment="1">
      <alignment horizontal="center" vertical="center" wrapText="1"/>
    </xf>
    <xf numFmtId="2" fontId="4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/>
    </xf>
    <xf numFmtId="0" fontId="6" fillId="33" borderId="67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56" xfId="0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vertical="center" wrapText="1"/>
    </xf>
    <xf numFmtId="2" fontId="6" fillId="33" borderId="19" xfId="0" applyNumberFormat="1" applyFont="1" applyFill="1" applyBorder="1" applyAlignment="1">
      <alignment horizontal="center" vertical="center" wrapText="1"/>
    </xf>
    <xf numFmtId="2" fontId="6" fillId="33" borderId="58" xfId="0" applyNumberFormat="1" applyFont="1" applyFill="1" applyBorder="1" applyAlignment="1">
      <alignment horizontal="center" vertical="center" wrapText="1"/>
    </xf>
    <xf numFmtId="2" fontId="6" fillId="33" borderId="65" xfId="0" applyNumberFormat="1" applyFont="1" applyFill="1" applyBorder="1" applyAlignment="1">
      <alignment horizontal="center" vertical="center" wrapText="1"/>
    </xf>
    <xf numFmtId="2" fontId="6" fillId="33" borderId="26" xfId="0" applyNumberFormat="1" applyFont="1" applyFill="1" applyBorder="1" applyAlignment="1">
      <alignment horizontal="center" vertical="center" wrapText="1"/>
    </xf>
    <xf numFmtId="2" fontId="6" fillId="33" borderId="49" xfId="0" applyNumberFormat="1" applyFont="1" applyFill="1" applyBorder="1" applyAlignment="1">
      <alignment horizontal="center" vertical="center" wrapText="1"/>
    </xf>
    <xf numFmtId="2" fontId="6" fillId="33" borderId="79" xfId="0" applyNumberFormat="1" applyFont="1" applyFill="1" applyBorder="1" applyAlignment="1">
      <alignment horizontal="center" vertical="center" wrapText="1"/>
    </xf>
    <xf numFmtId="2" fontId="6" fillId="33" borderId="80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wrapText="1"/>
    </xf>
    <xf numFmtId="2" fontId="6" fillId="33" borderId="79" xfId="0" applyNumberFormat="1" applyFont="1" applyFill="1" applyBorder="1" applyAlignment="1">
      <alignment horizontal="center" wrapText="1"/>
    </xf>
    <xf numFmtId="2" fontId="6" fillId="33" borderId="74" xfId="0" applyNumberFormat="1" applyFont="1" applyFill="1" applyBorder="1" applyAlignment="1">
      <alignment horizontal="center" wrapText="1"/>
    </xf>
    <xf numFmtId="2" fontId="6" fillId="33" borderId="80" xfId="0" applyNumberFormat="1" applyFont="1" applyFill="1" applyBorder="1" applyAlignment="1">
      <alignment horizontal="center" wrapText="1"/>
    </xf>
    <xf numFmtId="2" fontId="6" fillId="33" borderId="48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Alignment="1">
      <alignment horizontal="center"/>
    </xf>
    <xf numFmtId="2" fontId="6" fillId="33" borderId="38" xfId="0" applyNumberFormat="1" applyFont="1" applyFill="1" applyBorder="1" applyAlignment="1">
      <alignment horizontal="center" vertical="center" wrapText="1"/>
    </xf>
    <xf numFmtId="2" fontId="6" fillId="33" borderId="34" xfId="0" applyNumberFormat="1" applyFont="1" applyFill="1" applyBorder="1" applyAlignment="1">
      <alignment horizontal="center" vertical="center" wrapText="1"/>
    </xf>
    <xf numFmtId="2" fontId="6" fillId="33" borderId="81" xfId="0" applyNumberFormat="1" applyFont="1" applyFill="1" applyBorder="1" applyAlignment="1">
      <alignment horizontal="center" vertical="center" wrapText="1"/>
    </xf>
    <xf numFmtId="2" fontId="6" fillId="33" borderId="38" xfId="0" applyNumberFormat="1" applyFont="1" applyFill="1" applyBorder="1" applyAlignment="1">
      <alignment horizontal="center" wrapText="1"/>
    </xf>
    <xf numFmtId="2" fontId="6" fillId="33" borderId="81" xfId="0" applyNumberFormat="1" applyFont="1" applyFill="1" applyBorder="1" applyAlignment="1">
      <alignment horizontal="center" wrapText="1"/>
    </xf>
    <xf numFmtId="2" fontId="6" fillId="33" borderId="29" xfId="0" applyNumberFormat="1" applyFont="1" applyFill="1" applyBorder="1" applyAlignment="1">
      <alignment horizontal="center" vertical="center" wrapText="1"/>
    </xf>
    <xf numFmtId="2" fontId="6" fillId="33" borderId="73" xfId="0" applyNumberFormat="1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47" xfId="0" applyFont="1" applyFill="1" applyBorder="1" applyAlignment="1">
      <alignment horizontal="center" vertical="center" wrapText="1"/>
    </xf>
    <xf numFmtId="0" fontId="6" fillId="33" borderId="82" xfId="0" applyFont="1" applyFill="1" applyBorder="1" applyAlignment="1">
      <alignment horizontal="center" vertical="center" wrapText="1"/>
    </xf>
    <xf numFmtId="2" fontId="6" fillId="33" borderId="39" xfId="0" applyNumberFormat="1" applyFont="1" applyFill="1" applyBorder="1" applyAlignment="1">
      <alignment horizontal="center" vertical="center" wrapText="1"/>
    </xf>
    <xf numFmtId="2" fontId="6" fillId="33" borderId="83" xfId="0" applyNumberFormat="1" applyFont="1" applyFill="1" applyBorder="1" applyAlignment="1">
      <alignment horizontal="center" vertical="center" wrapText="1"/>
    </xf>
    <xf numFmtId="2" fontId="6" fillId="33" borderId="24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vertical="center" wrapText="1"/>
    </xf>
    <xf numFmtId="2" fontId="6" fillId="33" borderId="84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1" fillId="33" borderId="79" xfId="0" applyNumberFormat="1" applyFont="1" applyFill="1" applyBorder="1" applyAlignment="1">
      <alignment horizontal="center" vertical="center" wrapText="1"/>
    </xf>
    <xf numFmtId="2" fontId="1" fillId="33" borderId="81" xfId="0" applyNumberFormat="1" applyFont="1" applyFill="1" applyBorder="1" applyAlignment="1">
      <alignment horizontal="center" vertical="center" wrapText="1"/>
    </xf>
    <xf numFmtId="2" fontId="1" fillId="33" borderId="80" xfId="0" applyNumberFormat="1" applyFont="1" applyFill="1" applyBorder="1" applyAlignment="1">
      <alignment horizontal="center" vertical="center" wrapText="1"/>
    </xf>
    <xf numFmtId="2" fontId="6" fillId="33" borderId="82" xfId="0" applyNumberFormat="1" applyFont="1" applyFill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6" fillId="33" borderId="85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wrapText="1"/>
    </xf>
    <xf numFmtId="2" fontId="6" fillId="33" borderId="84" xfId="0" applyNumberFormat="1" applyFont="1" applyFill="1" applyBorder="1" applyAlignment="1">
      <alignment horizontal="center" wrapText="1"/>
    </xf>
    <xf numFmtId="0" fontId="28" fillId="33" borderId="0" xfId="0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4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1905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971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5"/>
  <sheetViews>
    <sheetView zoomScalePageLayoutView="0" workbookViewId="0" topLeftCell="A1">
      <pane xSplit="1" ySplit="10" topLeftCell="B11" activePane="bottomRight" state="frozen"/>
      <selection pane="topLeft" activeCell="A1" sqref="A1:IV14"/>
      <selection pane="topRight" activeCell="A1" sqref="A1:IV14"/>
      <selection pane="bottomLeft" activeCell="A1" sqref="A1:IV14"/>
      <selection pane="bottomRight" activeCell="A14" sqref="A14:IV255"/>
    </sheetView>
  </sheetViews>
  <sheetFormatPr defaultColWidth="9.00390625" defaultRowHeight="12.75"/>
  <cols>
    <col min="1" max="1" width="16.75390625" style="81" customWidth="1"/>
    <col min="2" max="2" width="8.625" style="29" customWidth="1"/>
    <col min="3" max="3" width="11.00390625" style="15" customWidth="1"/>
    <col min="4" max="5" width="11.375" style="15" customWidth="1"/>
    <col min="6" max="6" width="10.875" style="15" customWidth="1"/>
    <col min="7" max="7" width="11.125" style="15" customWidth="1"/>
    <col min="8" max="8" width="11.875" style="15" customWidth="1"/>
    <col min="9" max="9" width="11.375" style="15" customWidth="1"/>
    <col min="10" max="10" width="11.75390625" style="15" customWidth="1"/>
    <col min="11" max="12" width="10.75390625" style="15" customWidth="1"/>
    <col min="13" max="13" width="11.125" style="15" customWidth="1"/>
    <col min="14" max="14" width="11.00390625" style="104" customWidth="1"/>
    <col min="15" max="15" width="10.25390625" style="15" customWidth="1"/>
    <col min="16" max="16" width="10.375" style="15" customWidth="1"/>
    <col min="17" max="17" width="10.00390625" style="15" customWidth="1"/>
    <col min="18" max="18" width="10.25390625" style="15" customWidth="1"/>
    <col min="19" max="19" width="11.375" style="15" customWidth="1"/>
    <col min="20" max="16384" width="9.125" style="78" customWidth="1"/>
  </cols>
  <sheetData>
    <row r="1" spans="3:14" ht="18.75">
      <c r="C1" s="224" t="s">
        <v>9</v>
      </c>
      <c r="D1" s="224"/>
      <c r="E1" s="224"/>
      <c r="F1" s="224"/>
      <c r="G1" s="224"/>
      <c r="H1" s="224"/>
      <c r="I1" s="224"/>
      <c r="J1" s="225"/>
      <c r="K1" s="225"/>
      <c r="N1" s="15"/>
    </row>
    <row r="2" spans="3:14" ht="18.75">
      <c r="C2" s="224" t="s">
        <v>89</v>
      </c>
      <c r="D2" s="224"/>
      <c r="E2" s="224"/>
      <c r="F2" s="224"/>
      <c r="G2" s="224"/>
      <c r="H2" s="224"/>
      <c r="I2" s="224"/>
      <c r="J2" s="225"/>
      <c r="K2" s="225"/>
      <c r="N2" s="15"/>
    </row>
    <row r="5" ht="13.5" thickBot="1"/>
    <row r="6" spans="1:19" ht="12.75" customHeight="1">
      <c r="A6" s="226" t="s">
        <v>18</v>
      </c>
      <c r="B6" s="211" t="s">
        <v>0</v>
      </c>
      <c r="C6" s="229" t="s">
        <v>261</v>
      </c>
      <c r="D6" s="232" t="s">
        <v>267</v>
      </c>
      <c r="E6" s="204" t="s">
        <v>10</v>
      </c>
      <c r="F6" s="235"/>
      <c r="G6" s="204" t="s">
        <v>265</v>
      </c>
      <c r="H6" s="237" t="s">
        <v>16</v>
      </c>
      <c r="I6" s="238"/>
      <c r="J6" s="218" t="s">
        <v>1</v>
      </c>
      <c r="K6" s="210" t="s">
        <v>2</v>
      </c>
      <c r="L6" s="211"/>
      <c r="M6" s="211"/>
      <c r="N6" s="211"/>
      <c r="O6" s="211"/>
      <c r="P6" s="212"/>
      <c r="Q6" s="215" t="s">
        <v>260</v>
      </c>
      <c r="R6" s="215" t="s">
        <v>3</v>
      </c>
      <c r="S6" s="218" t="s">
        <v>264</v>
      </c>
    </row>
    <row r="7" spans="1:19" ht="12.75" customHeight="1" thickBot="1">
      <c r="A7" s="227"/>
      <c r="B7" s="213"/>
      <c r="C7" s="230"/>
      <c r="D7" s="233"/>
      <c r="E7" s="205"/>
      <c r="F7" s="236"/>
      <c r="G7" s="202"/>
      <c r="H7" s="239"/>
      <c r="I7" s="240"/>
      <c r="J7" s="219"/>
      <c r="K7" s="208"/>
      <c r="L7" s="213"/>
      <c r="M7" s="213"/>
      <c r="N7" s="213"/>
      <c r="O7" s="213"/>
      <c r="P7" s="214"/>
      <c r="Q7" s="216"/>
      <c r="R7" s="216"/>
      <c r="S7" s="219"/>
    </row>
    <row r="8" spans="1:19" ht="26.25" customHeight="1" thickBot="1">
      <c r="A8" s="227"/>
      <c r="B8" s="213"/>
      <c r="C8" s="230"/>
      <c r="D8" s="233"/>
      <c r="E8" s="202" t="s">
        <v>11</v>
      </c>
      <c r="F8" s="203"/>
      <c r="G8" s="202"/>
      <c r="H8" s="204" t="s">
        <v>266</v>
      </c>
      <c r="I8" s="206" t="s">
        <v>17</v>
      </c>
      <c r="J8" s="219"/>
      <c r="K8" s="208" t="s">
        <v>12</v>
      </c>
      <c r="L8" s="213" t="s">
        <v>5</v>
      </c>
      <c r="M8" s="221" t="s">
        <v>13</v>
      </c>
      <c r="N8" s="213" t="s">
        <v>6</v>
      </c>
      <c r="O8" s="213" t="s">
        <v>14</v>
      </c>
      <c r="P8" s="214" t="s">
        <v>7</v>
      </c>
      <c r="Q8" s="216"/>
      <c r="R8" s="216"/>
      <c r="S8" s="220"/>
    </row>
    <row r="9" spans="1:19" ht="43.5" customHeight="1" thickBot="1">
      <c r="A9" s="228"/>
      <c r="B9" s="221"/>
      <c r="C9" s="231"/>
      <c r="D9" s="234"/>
      <c r="E9" s="92" t="s">
        <v>15</v>
      </c>
      <c r="F9" s="93" t="s">
        <v>4</v>
      </c>
      <c r="G9" s="205"/>
      <c r="H9" s="205"/>
      <c r="I9" s="207"/>
      <c r="J9" s="220"/>
      <c r="K9" s="209"/>
      <c r="L9" s="221"/>
      <c r="M9" s="222"/>
      <c r="N9" s="221"/>
      <c r="O9" s="221"/>
      <c r="P9" s="223"/>
      <c r="Q9" s="217"/>
      <c r="R9" s="217"/>
      <c r="S9" s="89" t="s">
        <v>259</v>
      </c>
    </row>
    <row r="10" spans="1:19" s="85" customFormat="1" ht="13.5" thickBot="1">
      <c r="A10" s="105">
        <v>1</v>
      </c>
      <c r="B10" s="105">
        <v>2</v>
      </c>
      <c r="C10" s="35">
        <v>3</v>
      </c>
      <c r="D10" s="36">
        <v>4</v>
      </c>
      <c r="E10" s="94">
        <v>5</v>
      </c>
      <c r="F10" s="35">
        <v>6</v>
      </c>
      <c r="G10" s="17"/>
      <c r="H10" s="17">
        <v>6</v>
      </c>
      <c r="I10" s="18">
        <v>7</v>
      </c>
      <c r="J10" s="37">
        <v>8</v>
      </c>
      <c r="K10" s="35">
        <v>9</v>
      </c>
      <c r="L10" s="35">
        <v>10</v>
      </c>
      <c r="M10" s="35">
        <v>11</v>
      </c>
      <c r="N10" s="35">
        <v>12</v>
      </c>
      <c r="O10" s="35">
        <v>13</v>
      </c>
      <c r="P10" s="35">
        <v>14</v>
      </c>
      <c r="Q10" s="35">
        <v>15</v>
      </c>
      <c r="R10" s="35">
        <v>16</v>
      </c>
      <c r="S10" s="35">
        <v>17</v>
      </c>
    </row>
    <row r="11" spans="1:19" ht="12.75">
      <c r="A11" s="106" t="s">
        <v>90</v>
      </c>
      <c r="B11" s="82"/>
      <c r="C11" s="41"/>
      <c r="D11" s="68"/>
      <c r="E11" s="96"/>
      <c r="F11" s="20"/>
      <c r="G11" s="41"/>
      <c r="H11" s="19"/>
      <c r="I11" s="20"/>
      <c r="J11" s="40"/>
      <c r="K11" s="46"/>
      <c r="L11" s="47"/>
      <c r="M11" s="48"/>
      <c r="N11" s="47"/>
      <c r="O11" s="48"/>
      <c r="P11" s="44"/>
      <c r="Q11" s="40"/>
      <c r="R11" s="41"/>
      <c r="S11" s="97"/>
    </row>
    <row r="12" spans="1:19" ht="12.75">
      <c r="A12" s="72" t="s">
        <v>91</v>
      </c>
      <c r="B12" s="25"/>
      <c r="C12" s="10"/>
      <c r="D12" s="51"/>
      <c r="E12" s="3"/>
      <c r="F12" s="2"/>
      <c r="G12" s="10"/>
      <c r="H12" s="4"/>
      <c r="I12" s="2"/>
      <c r="J12" s="12"/>
      <c r="K12" s="14"/>
      <c r="L12" s="1"/>
      <c r="M12" s="10"/>
      <c r="N12" s="1"/>
      <c r="O12" s="10"/>
      <c r="P12" s="2"/>
      <c r="Q12" s="12"/>
      <c r="R12" s="107"/>
      <c r="S12" s="6"/>
    </row>
    <row r="13" spans="1:19" ht="12.75">
      <c r="A13" s="27" t="s">
        <v>92</v>
      </c>
      <c r="B13" s="28">
        <v>1449.3</v>
      </c>
      <c r="C13" s="108">
        <v>161452.02</v>
      </c>
      <c r="D13" s="109">
        <v>32290.404000000006</v>
      </c>
      <c r="E13" s="8">
        <v>92853.36600000001</v>
      </c>
      <c r="F13" s="7">
        <v>36308.25</v>
      </c>
      <c r="G13" s="108">
        <v>22564.718875086463</v>
      </c>
      <c r="H13" s="11">
        <v>36308.25</v>
      </c>
      <c r="I13" s="7">
        <v>76091.768</v>
      </c>
      <c r="J13" s="110">
        <f>SUM(G13:I13)</f>
        <v>134964.73687508644</v>
      </c>
      <c r="K13" s="111">
        <v>11043.318168000002</v>
      </c>
      <c r="L13" s="112">
        <v>18405.530280000003</v>
      </c>
      <c r="M13" s="112">
        <v>67567.67037</v>
      </c>
      <c r="N13" s="9">
        <v>3634</v>
      </c>
      <c r="O13" s="9">
        <v>4601.382570000001</v>
      </c>
      <c r="P13" s="7">
        <f aca="true" t="shared" si="0" ref="P13:P76">O13+N13+M13+L13+K13</f>
        <v>105251.90138800001</v>
      </c>
      <c r="Q13" s="110">
        <f>J13-P13</f>
        <v>29712.835487086428</v>
      </c>
      <c r="R13" s="113">
        <f>I13-E13</f>
        <v>-16761.598000000013</v>
      </c>
      <c r="S13" s="114">
        <v>18980.4</v>
      </c>
    </row>
    <row r="14" spans="1:19" ht="12.75">
      <c r="A14" s="27" t="s">
        <v>93</v>
      </c>
      <c r="B14" s="28">
        <v>2730.7</v>
      </c>
      <c r="C14" s="108">
        <v>304199.98</v>
      </c>
      <c r="D14" s="109">
        <v>60839.996</v>
      </c>
      <c r="E14" s="8">
        <v>162515.334</v>
      </c>
      <c r="F14" s="7">
        <v>80844.65</v>
      </c>
      <c r="G14" s="108">
        <v>42515.33694348899</v>
      </c>
      <c r="H14" s="11">
        <v>80844.65</v>
      </c>
      <c r="I14" s="7">
        <v>145217.757</v>
      </c>
      <c r="J14" s="110">
        <f aca="true" t="shared" si="1" ref="J14:J77">SUM(G14:I14)</f>
        <v>268577.743943489</v>
      </c>
      <c r="K14" s="111">
        <v>20807.278631999998</v>
      </c>
      <c r="L14" s="112">
        <v>34678.79772</v>
      </c>
      <c r="M14" s="112">
        <v>127307.69162999999</v>
      </c>
      <c r="N14" s="9">
        <v>18931</v>
      </c>
      <c r="O14" s="9">
        <v>8669.69943</v>
      </c>
      <c r="P14" s="7">
        <f t="shared" si="0"/>
        <v>210394.467412</v>
      </c>
      <c r="Q14" s="110">
        <f aca="true" t="shared" si="2" ref="Q14:Q77">J14-P14</f>
        <v>58183.276531488984</v>
      </c>
      <c r="R14" s="113">
        <f aca="true" t="shared" si="3" ref="R14:R77">I14-E14</f>
        <v>-17297.57699999999</v>
      </c>
      <c r="S14" s="114">
        <v>29758</v>
      </c>
    </row>
    <row r="15" spans="1:19" ht="12.75">
      <c r="A15" s="27" t="s">
        <v>94</v>
      </c>
      <c r="B15" s="28">
        <v>2698.9</v>
      </c>
      <c r="C15" s="108">
        <v>300657.46</v>
      </c>
      <c r="D15" s="109">
        <v>60131.492000000006</v>
      </c>
      <c r="E15" s="8">
        <v>167197.478</v>
      </c>
      <c r="F15" s="7">
        <v>73328.49</v>
      </c>
      <c r="G15" s="108">
        <v>42020.230298744806</v>
      </c>
      <c r="H15" s="11">
        <v>73328.49</v>
      </c>
      <c r="I15" s="7">
        <v>132874.83299999998</v>
      </c>
      <c r="J15" s="110">
        <f t="shared" si="1"/>
        <v>248223.55329874478</v>
      </c>
      <c r="K15" s="111">
        <v>20564.970264000003</v>
      </c>
      <c r="L15" s="112">
        <v>34274.95044</v>
      </c>
      <c r="M15" s="112">
        <v>125825.14701</v>
      </c>
      <c r="N15" s="9">
        <v>4766</v>
      </c>
      <c r="O15" s="9">
        <v>8568.73761</v>
      </c>
      <c r="P15" s="7">
        <f t="shared" si="0"/>
        <v>193999.80532400002</v>
      </c>
      <c r="Q15" s="110">
        <f t="shared" si="2"/>
        <v>54223.747974744765</v>
      </c>
      <c r="R15" s="113">
        <f t="shared" si="3"/>
        <v>-34322.64500000002</v>
      </c>
      <c r="S15" s="114">
        <v>34213.8</v>
      </c>
    </row>
    <row r="16" spans="1:19" ht="12.75">
      <c r="A16" s="27" t="s">
        <v>95</v>
      </c>
      <c r="B16" s="28">
        <v>1491.1</v>
      </c>
      <c r="C16" s="108">
        <v>166108.54</v>
      </c>
      <c r="D16" s="109">
        <v>33221.708</v>
      </c>
      <c r="E16" s="8">
        <v>94386.04199999999</v>
      </c>
      <c r="F16" s="7">
        <v>38500.79</v>
      </c>
      <c r="G16" s="108">
        <v>23215.519433272213</v>
      </c>
      <c r="H16" s="11">
        <v>38500.79</v>
      </c>
      <c r="I16" s="7">
        <v>76488.95099999999</v>
      </c>
      <c r="J16" s="110">
        <f t="shared" si="1"/>
        <v>138205.2604332722</v>
      </c>
      <c r="K16" s="111">
        <v>11361.824136</v>
      </c>
      <c r="L16" s="112">
        <v>18936.37356</v>
      </c>
      <c r="M16" s="112">
        <v>69516.42399</v>
      </c>
      <c r="N16" s="9">
        <v>19951</v>
      </c>
      <c r="O16" s="9">
        <v>4734.09339</v>
      </c>
      <c r="P16" s="7">
        <f t="shared" si="0"/>
        <v>124499.71507600001</v>
      </c>
      <c r="Q16" s="110">
        <f t="shared" si="2"/>
        <v>13705.545357272189</v>
      </c>
      <c r="R16" s="113">
        <f t="shared" si="3"/>
        <v>-17897.091</v>
      </c>
      <c r="S16" s="114">
        <v>21039</v>
      </c>
    </row>
    <row r="17" spans="1:19" ht="12.75">
      <c r="A17" s="27" t="s">
        <v>96</v>
      </c>
      <c r="B17" s="28">
        <v>4011.4</v>
      </c>
      <c r="C17" s="108">
        <v>446869.96</v>
      </c>
      <c r="D17" s="109">
        <v>89373.992</v>
      </c>
      <c r="E17" s="8">
        <v>214834.038</v>
      </c>
      <c r="F17" s="7">
        <v>142661.93</v>
      </c>
      <c r="G17" s="108">
        <v>62455.05643795061</v>
      </c>
      <c r="H17" s="11">
        <v>142661.93</v>
      </c>
      <c r="I17" s="7">
        <v>192951.6372</v>
      </c>
      <c r="J17" s="110">
        <f t="shared" si="1"/>
        <v>398068.62363795063</v>
      </c>
      <c r="K17" s="111">
        <v>30565.905263999997</v>
      </c>
      <c r="L17" s="112">
        <v>50943.17544</v>
      </c>
      <c r="M17" s="112">
        <v>187015.07825999998</v>
      </c>
      <c r="N17" s="9">
        <v>7729</v>
      </c>
      <c r="O17" s="9">
        <v>12735.79386</v>
      </c>
      <c r="P17" s="7">
        <f t="shared" si="0"/>
        <v>288988.952824</v>
      </c>
      <c r="Q17" s="110">
        <f t="shared" si="2"/>
        <v>109079.67081395065</v>
      </c>
      <c r="R17" s="113">
        <f t="shared" si="3"/>
        <v>-21882.400800000003</v>
      </c>
      <c r="S17" s="114">
        <v>41414.1</v>
      </c>
    </row>
    <row r="18" spans="1:19" ht="12.75">
      <c r="A18" s="27" t="s">
        <v>97</v>
      </c>
      <c r="B18" s="28">
        <v>1925.5</v>
      </c>
      <c r="C18" s="108">
        <v>214500.7</v>
      </c>
      <c r="D18" s="109">
        <v>42900.14</v>
      </c>
      <c r="E18" s="8">
        <v>123386.21</v>
      </c>
      <c r="F18" s="7">
        <v>48214.35</v>
      </c>
      <c r="G18" s="108">
        <v>29978.86303317393</v>
      </c>
      <c r="H18" s="11">
        <v>48214.35</v>
      </c>
      <c r="I18" s="7">
        <v>105519.228</v>
      </c>
      <c r="J18" s="110">
        <f t="shared" si="1"/>
        <v>183712.44103317393</v>
      </c>
      <c r="K18" s="111">
        <v>14671.847880000001</v>
      </c>
      <c r="L18" s="112">
        <v>24453.079800000003</v>
      </c>
      <c r="M18" s="112">
        <v>89768.54295</v>
      </c>
      <c r="N18" s="9">
        <v>11809</v>
      </c>
      <c r="O18" s="9">
        <v>6113.269950000001</v>
      </c>
      <c r="P18" s="7">
        <f t="shared" si="0"/>
        <v>146815.74057999998</v>
      </c>
      <c r="Q18" s="110">
        <f t="shared" si="2"/>
        <v>36896.70045317395</v>
      </c>
      <c r="R18" s="113">
        <f t="shared" si="3"/>
        <v>-17866.982000000004</v>
      </c>
      <c r="S18" s="114">
        <v>25873</v>
      </c>
    </row>
    <row r="19" spans="1:19" ht="12.75">
      <c r="A19" s="27" t="s">
        <v>98</v>
      </c>
      <c r="B19" s="28">
        <v>3965.8</v>
      </c>
      <c r="C19" s="108">
        <v>441790.12</v>
      </c>
      <c r="D19" s="109">
        <v>88358.024</v>
      </c>
      <c r="E19" s="8">
        <v>254465.25600000002</v>
      </c>
      <c r="F19" s="7">
        <v>98966.84</v>
      </c>
      <c r="G19" s="108">
        <v>61745.092192657066</v>
      </c>
      <c r="H19" s="11">
        <v>98966.84</v>
      </c>
      <c r="I19" s="7">
        <v>199255.22679999995</v>
      </c>
      <c r="J19" s="110">
        <f t="shared" si="1"/>
        <v>359967.158992657</v>
      </c>
      <c r="K19" s="111">
        <v>30218.444208</v>
      </c>
      <c r="L19" s="112">
        <v>50364.07368</v>
      </c>
      <c r="M19" s="112">
        <v>184889.16522</v>
      </c>
      <c r="N19" s="9">
        <v>221446</v>
      </c>
      <c r="O19" s="9">
        <v>12591.01842</v>
      </c>
      <c r="P19" s="7">
        <f t="shared" si="0"/>
        <v>499508.70152799995</v>
      </c>
      <c r="Q19" s="110">
        <f t="shared" si="2"/>
        <v>-139541.54253534297</v>
      </c>
      <c r="R19" s="113">
        <f t="shared" si="3"/>
        <v>-55210.02920000008</v>
      </c>
      <c r="S19" s="114">
        <v>47214.4</v>
      </c>
    </row>
    <row r="20" spans="1:19" ht="12.75">
      <c r="A20" s="27" t="s">
        <v>99</v>
      </c>
      <c r="B20" s="28">
        <v>1999.9</v>
      </c>
      <c r="C20" s="108">
        <v>222788.86</v>
      </c>
      <c r="D20" s="109">
        <v>44557.772</v>
      </c>
      <c r="E20" s="8">
        <v>115901.66799999999</v>
      </c>
      <c r="F20" s="7">
        <v>62329.42</v>
      </c>
      <c r="G20" s="108">
        <v>31137.225749179193</v>
      </c>
      <c r="H20" s="11">
        <v>62329.42</v>
      </c>
      <c r="I20" s="7">
        <v>87454.051</v>
      </c>
      <c r="J20" s="110">
        <f t="shared" si="1"/>
        <v>180920.69674917922</v>
      </c>
      <c r="K20" s="111">
        <v>15238.758023999999</v>
      </c>
      <c r="L20" s="112">
        <v>25397.93004</v>
      </c>
      <c r="M20" s="112">
        <v>93237.13790999999</v>
      </c>
      <c r="N20" s="9">
        <v>11752</v>
      </c>
      <c r="O20" s="9">
        <v>6349.48251</v>
      </c>
      <c r="P20" s="7">
        <f t="shared" si="0"/>
        <v>151975.308484</v>
      </c>
      <c r="Q20" s="110">
        <f t="shared" si="2"/>
        <v>28945.38826517921</v>
      </c>
      <c r="R20" s="113">
        <f t="shared" si="3"/>
        <v>-28447.616999999984</v>
      </c>
      <c r="S20" s="114">
        <v>22803.8</v>
      </c>
    </row>
    <row r="21" spans="1:19" ht="12.75">
      <c r="A21" s="27" t="s">
        <v>100</v>
      </c>
      <c r="B21" s="28">
        <v>2756.8</v>
      </c>
      <c r="C21" s="108">
        <v>307107.52</v>
      </c>
      <c r="D21" s="109">
        <v>61421.50400000001</v>
      </c>
      <c r="E21" s="8">
        <v>156312.986</v>
      </c>
      <c r="F21" s="7">
        <v>89373.03</v>
      </c>
      <c r="G21" s="108">
        <v>42921.69805757149</v>
      </c>
      <c r="H21" s="11">
        <v>89373.03</v>
      </c>
      <c r="I21" s="7">
        <v>122849.3462</v>
      </c>
      <c r="J21" s="110">
        <f t="shared" si="1"/>
        <v>255144.07425757148</v>
      </c>
      <c r="K21" s="111">
        <v>21006.154368000003</v>
      </c>
      <c r="L21" s="112">
        <v>35010.257280000005</v>
      </c>
      <c r="M21" s="112">
        <v>128524.49712</v>
      </c>
      <c r="N21" s="9">
        <v>335</v>
      </c>
      <c r="O21" s="9">
        <v>8752.564320000001</v>
      </c>
      <c r="P21" s="7">
        <f t="shared" si="0"/>
        <v>193628.47308799997</v>
      </c>
      <c r="Q21" s="110">
        <f t="shared" si="2"/>
        <v>61515.60116957151</v>
      </c>
      <c r="R21" s="113">
        <f t="shared" si="3"/>
        <v>-33463.639800000004</v>
      </c>
      <c r="S21" s="114">
        <v>26635</v>
      </c>
    </row>
    <row r="22" spans="1:19" ht="12.75">
      <c r="A22" s="27" t="s">
        <v>101</v>
      </c>
      <c r="B22" s="28">
        <v>4133.5</v>
      </c>
      <c r="C22" s="108">
        <v>460471.9</v>
      </c>
      <c r="D22" s="109">
        <v>92094.38</v>
      </c>
      <c r="E22" s="8">
        <v>257499.64</v>
      </c>
      <c r="F22" s="7">
        <v>110877.88</v>
      </c>
      <c r="G22" s="108">
        <v>64356.079121072165</v>
      </c>
      <c r="H22" s="11">
        <v>110877.88</v>
      </c>
      <c r="I22" s="7">
        <v>215538.66400000002</v>
      </c>
      <c r="J22" s="110">
        <f t="shared" si="1"/>
        <v>390772.6231210722</v>
      </c>
      <c r="K22" s="111">
        <v>31496.27796</v>
      </c>
      <c r="L22" s="112">
        <v>52493.7966</v>
      </c>
      <c r="M22" s="112">
        <v>192707.49014999997</v>
      </c>
      <c r="N22" s="9">
        <v>31842</v>
      </c>
      <c r="O22" s="9">
        <v>13123.44915</v>
      </c>
      <c r="P22" s="7">
        <f t="shared" si="0"/>
        <v>321663.01385999995</v>
      </c>
      <c r="Q22" s="110">
        <f t="shared" si="2"/>
        <v>69109.60926107224</v>
      </c>
      <c r="R22" s="113">
        <f t="shared" si="3"/>
        <v>-41960.975999999995</v>
      </c>
      <c r="S22" s="114">
        <v>54815.8</v>
      </c>
    </row>
    <row r="23" spans="1:19" ht="12.75">
      <c r="A23" s="27" t="s">
        <v>102</v>
      </c>
      <c r="B23" s="28">
        <v>4227.6</v>
      </c>
      <c r="C23" s="108">
        <v>470954.64</v>
      </c>
      <c r="D23" s="109">
        <v>94190.92800000001</v>
      </c>
      <c r="E23" s="8">
        <v>284580.462</v>
      </c>
      <c r="F23" s="7">
        <v>92183.25</v>
      </c>
      <c r="G23" s="108">
        <v>65821.15884655733</v>
      </c>
      <c r="H23" s="11">
        <v>92183.25</v>
      </c>
      <c r="I23" s="7">
        <v>249117.33</v>
      </c>
      <c r="J23" s="110">
        <f t="shared" si="1"/>
        <v>407121.73884655733</v>
      </c>
      <c r="K23" s="111">
        <v>32213.297376000002</v>
      </c>
      <c r="L23" s="112">
        <v>53688.828960000006</v>
      </c>
      <c r="M23" s="112">
        <v>197094.51684</v>
      </c>
      <c r="N23" s="9">
        <v>21141</v>
      </c>
      <c r="O23" s="9">
        <v>13422.207240000002</v>
      </c>
      <c r="P23" s="7">
        <f t="shared" si="0"/>
        <v>317559.850416</v>
      </c>
      <c r="Q23" s="110">
        <f t="shared" si="2"/>
        <v>89561.88843055733</v>
      </c>
      <c r="R23" s="113">
        <f t="shared" si="3"/>
        <v>-35463.13200000001</v>
      </c>
      <c r="S23" s="114">
        <v>56925</v>
      </c>
    </row>
    <row r="24" spans="1:19" ht="12.75">
      <c r="A24" s="27" t="s">
        <v>103</v>
      </c>
      <c r="B24" s="28">
        <v>1466.3</v>
      </c>
      <c r="C24" s="108">
        <v>163345.82</v>
      </c>
      <c r="D24" s="109">
        <v>32669.164000000004</v>
      </c>
      <c r="E24" s="8">
        <v>73254.946</v>
      </c>
      <c r="F24" s="7">
        <v>57421.71</v>
      </c>
      <c r="G24" s="108">
        <v>22829.398527937126</v>
      </c>
      <c r="H24" s="11">
        <v>57421.71</v>
      </c>
      <c r="I24" s="7">
        <v>59552.13479999999</v>
      </c>
      <c r="J24" s="110">
        <f t="shared" si="1"/>
        <v>139803.24332793712</v>
      </c>
      <c r="K24" s="111">
        <v>11172.854088</v>
      </c>
      <c r="L24" s="112">
        <v>18621.42348</v>
      </c>
      <c r="M24" s="112">
        <v>68360.22567</v>
      </c>
      <c r="N24" s="9">
        <v>15772</v>
      </c>
      <c r="O24" s="9">
        <v>4655.35587</v>
      </c>
      <c r="P24" s="7">
        <f t="shared" si="0"/>
        <v>118581.859108</v>
      </c>
      <c r="Q24" s="110">
        <f t="shared" si="2"/>
        <v>21221.384219937114</v>
      </c>
      <c r="R24" s="113">
        <f t="shared" si="3"/>
        <v>-13702.811200000004</v>
      </c>
      <c r="S24" s="114">
        <v>16493</v>
      </c>
    </row>
    <row r="25" spans="1:19" ht="12.75">
      <c r="A25" s="27" t="s">
        <v>104</v>
      </c>
      <c r="B25" s="28">
        <v>1881.8</v>
      </c>
      <c r="C25" s="108">
        <v>209632.52</v>
      </c>
      <c r="D25" s="109">
        <v>41926.504</v>
      </c>
      <c r="E25" s="8">
        <v>125736.936</v>
      </c>
      <c r="F25" s="7">
        <v>41969.08</v>
      </c>
      <c r="G25" s="108">
        <v>29298.48063143428</v>
      </c>
      <c r="H25" s="11">
        <v>41969.08</v>
      </c>
      <c r="I25" s="7">
        <v>78638.65479999999</v>
      </c>
      <c r="J25" s="110">
        <f t="shared" si="1"/>
        <v>149906.21543143428</v>
      </c>
      <c r="K25" s="111">
        <v>14338.864368</v>
      </c>
      <c r="L25" s="112">
        <v>23898.10728</v>
      </c>
      <c r="M25" s="112">
        <v>87731.20962</v>
      </c>
      <c r="N25" s="9">
        <v>1825</v>
      </c>
      <c r="O25" s="9">
        <v>5974.52682</v>
      </c>
      <c r="P25" s="7">
        <f t="shared" si="0"/>
        <v>133767.70808799998</v>
      </c>
      <c r="Q25" s="110">
        <f t="shared" si="2"/>
        <v>16138.507343434292</v>
      </c>
      <c r="R25" s="113">
        <f t="shared" si="3"/>
        <v>-47098.28120000001</v>
      </c>
      <c r="S25" s="114">
        <v>21399</v>
      </c>
    </row>
    <row r="26" spans="1:19" ht="12.75">
      <c r="A26" s="27" t="s">
        <v>105</v>
      </c>
      <c r="B26" s="28">
        <v>1952.7</v>
      </c>
      <c r="C26" s="108">
        <v>217530.78</v>
      </c>
      <c r="D26" s="109">
        <v>43506.15600000001</v>
      </c>
      <c r="E26" s="8">
        <v>117801.31400000001</v>
      </c>
      <c r="F26" s="7">
        <v>56223.31</v>
      </c>
      <c r="G26" s="108">
        <v>30402.350477735003</v>
      </c>
      <c r="H26" s="11">
        <v>56223.31</v>
      </c>
      <c r="I26" s="7">
        <v>92880.58260000001</v>
      </c>
      <c r="J26" s="110">
        <f t="shared" si="1"/>
        <v>179506.243077735</v>
      </c>
      <c r="K26" s="111">
        <v>14879.105352000002</v>
      </c>
      <c r="L26" s="112">
        <v>24798.508920000004</v>
      </c>
      <c r="M26" s="112">
        <v>91036.63143000001</v>
      </c>
      <c r="N26" s="9">
        <v>2647</v>
      </c>
      <c r="O26" s="9">
        <v>6199.627230000001</v>
      </c>
      <c r="P26" s="7">
        <f t="shared" si="0"/>
        <v>139560.87293200003</v>
      </c>
      <c r="Q26" s="110">
        <f t="shared" si="2"/>
        <v>39945.37014573498</v>
      </c>
      <c r="R26" s="113">
        <f t="shared" si="3"/>
        <v>-24920.731400000004</v>
      </c>
      <c r="S26" s="114">
        <v>22668.4</v>
      </c>
    </row>
    <row r="27" spans="1:19" ht="12.75">
      <c r="A27" s="27" t="s">
        <v>106</v>
      </c>
      <c r="B27" s="28">
        <v>1457</v>
      </c>
      <c r="C27" s="108">
        <v>162309.8</v>
      </c>
      <c r="D27" s="109">
        <v>32461.96</v>
      </c>
      <c r="E27" s="8">
        <v>82795.62</v>
      </c>
      <c r="F27" s="7">
        <v>47052.22</v>
      </c>
      <c r="G27" s="108">
        <v>22684.603188436467</v>
      </c>
      <c r="H27" s="11">
        <v>47052.22</v>
      </c>
      <c r="I27" s="7">
        <v>60807.14699999999</v>
      </c>
      <c r="J27" s="110">
        <f t="shared" si="1"/>
        <v>130543.97018843645</v>
      </c>
      <c r="K27" s="111">
        <v>11101.990319999999</v>
      </c>
      <c r="L27" s="112">
        <v>18503.317199999998</v>
      </c>
      <c r="M27" s="112">
        <v>67926.6513</v>
      </c>
      <c r="N27" s="9">
        <v>18433</v>
      </c>
      <c r="O27" s="9">
        <v>4625.829299999999</v>
      </c>
      <c r="P27" s="7">
        <f t="shared" si="0"/>
        <v>120590.78812</v>
      </c>
      <c r="Q27" s="110">
        <f t="shared" si="2"/>
        <v>9953.18206843645</v>
      </c>
      <c r="R27" s="113">
        <f t="shared" si="3"/>
        <v>-21988.473000000005</v>
      </c>
      <c r="S27" s="114">
        <v>18868.2</v>
      </c>
    </row>
    <row r="28" spans="1:19" ht="12.75">
      <c r="A28" s="27" t="s">
        <v>107</v>
      </c>
      <c r="B28" s="28">
        <v>4199.9</v>
      </c>
      <c r="C28" s="108">
        <v>467868.86</v>
      </c>
      <c r="D28" s="109">
        <v>93573.772</v>
      </c>
      <c r="E28" s="8">
        <v>260544.50799999997</v>
      </c>
      <c r="F28" s="7">
        <v>113750.58</v>
      </c>
      <c r="G28" s="108">
        <v>65389.88670632417</v>
      </c>
      <c r="H28" s="11">
        <v>113750.58</v>
      </c>
      <c r="I28" s="7">
        <v>207674.26679999998</v>
      </c>
      <c r="J28" s="110">
        <f t="shared" si="1"/>
        <v>386814.7335063241</v>
      </c>
      <c r="K28" s="111">
        <v>32002.230024</v>
      </c>
      <c r="L28" s="112">
        <v>53337.05004</v>
      </c>
      <c r="M28" s="112">
        <v>195803.11790999997</v>
      </c>
      <c r="N28" s="9">
        <v>9185</v>
      </c>
      <c r="O28" s="9">
        <v>13334.26251</v>
      </c>
      <c r="P28" s="7">
        <f t="shared" si="0"/>
        <v>303661.66048399993</v>
      </c>
      <c r="Q28" s="110">
        <f t="shared" si="2"/>
        <v>83153.07302232418</v>
      </c>
      <c r="R28" s="113">
        <f t="shared" si="3"/>
        <v>-52870.24119999999</v>
      </c>
      <c r="S28" s="114">
        <v>52442</v>
      </c>
    </row>
    <row r="29" spans="1:19" ht="12.75">
      <c r="A29" s="27" t="s">
        <v>108</v>
      </c>
      <c r="B29" s="28">
        <v>4429.2</v>
      </c>
      <c r="C29" s="108">
        <v>493412.88</v>
      </c>
      <c r="D29" s="109">
        <v>98682.576</v>
      </c>
      <c r="E29" s="8">
        <v>273161.73399999994</v>
      </c>
      <c r="F29" s="7">
        <v>121568.57</v>
      </c>
      <c r="G29" s="108">
        <v>68959.94814153932</v>
      </c>
      <c r="H29" s="11">
        <v>121568.57</v>
      </c>
      <c r="I29" s="7">
        <v>201467.232</v>
      </c>
      <c r="J29" s="110">
        <f t="shared" si="1"/>
        <v>391995.7501415393</v>
      </c>
      <c r="K29" s="111">
        <v>33749.440991999996</v>
      </c>
      <c r="L29" s="112">
        <v>56249.06832</v>
      </c>
      <c r="M29" s="112">
        <v>206493.29027999996</v>
      </c>
      <c r="N29" s="9">
        <v>36374</v>
      </c>
      <c r="O29" s="9">
        <v>14062.26708</v>
      </c>
      <c r="P29" s="7">
        <f t="shared" si="0"/>
        <v>346928.0666719999</v>
      </c>
      <c r="Q29" s="110">
        <f t="shared" si="2"/>
        <v>45067.68346953939</v>
      </c>
      <c r="R29" s="113">
        <f t="shared" si="3"/>
        <v>-71694.50199999995</v>
      </c>
      <c r="S29" s="114">
        <v>58774.2</v>
      </c>
    </row>
    <row r="30" spans="1:19" ht="12.75">
      <c r="A30" s="27" t="s">
        <v>109</v>
      </c>
      <c r="B30" s="28">
        <v>3321.8</v>
      </c>
      <c r="C30" s="108">
        <v>370048.52</v>
      </c>
      <c r="D30" s="109">
        <v>74009.70400000001</v>
      </c>
      <c r="E30" s="8">
        <v>175398.516</v>
      </c>
      <c r="F30" s="7">
        <v>120640.3</v>
      </c>
      <c r="G30" s="108">
        <v>51718.40416702009</v>
      </c>
      <c r="H30" s="11">
        <v>120640.3</v>
      </c>
      <c r="I30" s="7">
        <v>127947.5522</v>
      </c>
      <c r="J30" s="110">
        <f t="shared" si="1"/>
        <v>300306.2563670201</v>
      </c>
      <c r="K30" s="111">
        <v>25311.318768</v>
      </c>
      <c r="L30" s="112">
        <v>42185.53128</v>
      </c>
      <c r="M30" s="112">
        <v>154865.30562</v>
      </c>
      <c r="N30" s="9">
        <v>33117</v>
      </c>
      <c r="O30" s="9">
        <v>10546.38282</v>
      </c>
      <c r="P30" s="7">
        <f t="shared" si="0"/>
        <v>266025.538488</v>
      </c>
      <c r="Q30" s="110">
        <f t="shared" si="2"/>
        <v>34280.717879020085</v>
      </c>
      <c r="R30" s="113">
        <f t="shared" si="3"/>
        <v>-47450.9638</v>
      </c>
      <c r="S30" s="114">
        <v>31624.2</v>
      </c>
    </row>
    <row r="31" spans="1:19" ht="12.75">
      <c r="A31" s="27" t="s">
        <v>110</v>
      </c>
      <c r="B31" s="28">
        <v>1421.4</v>
      </c>
      <c r="C31" s="108">
        <v>158343.96</v>
      </c>
      <c r="D31" s="109">
        <v>31668.792000000005</v>
      </c>
      <c r="E31" s="8">
        <v>85370.01800000001</v>
      </c>
      <c r="F31" s="7">
        <v>41305.15</v>
      </c>
      <c r="G31" s="108">
        <v>22130.33285658449</v>
      </c>
      <c r="H31" s="11">
        <v>41305.15</v>
      </c>
      <c r="I31" s="7">
        <v>71473.43860000001</v>
      </c>
      <c r="J31" s="110">
        <f t="shared" si="1"/>
        <v>134908.9214565845</v>
      </c>
      <c r="K31" s="111">
        <v>10830.726864000002</v>
      </c>
      <c r="L31" s="112">
        <v>18051.211440000003</v>
      </c>
      <c r="M31" s="112">
        <v>66266.94726</v>
      </c>
      <c r="N31" s="9">
        <v>1918</v>
      </c>
      <c r="O31" s="9">
        <v>4512.802860000001</v>
      </c>
      <c r="P31" s="7">
        <f t="shared" si="0"/>
        <v>101579.68842399999</v>
      </c>
      <c r="Q31" s="110">
        <f t="shared" si="2"/>
        <v>33329.23303258451</v>
      </c>
      <c r="R31" s="113">
        <f t="shared" si="3"/>
        <v>-13896.579400000002</v>
      </c>
      <c r="S31" s="114">
        <v>28097</v>
      </c>
    </row>
    <row r="32" spans="1:19" ht="12.75">
      <c r="A32" s="27" t="s">
        <v>111</v>
      </c>
      <c r="B32" s="28">
        <v>2226.6</v>
      </c>
      <c r="C32" s="108">
        <v>248043.24</v>
      </c>
      <c r="D32" s="109">
        <v>49608.648</v>
      </c>
      <c r="E32" s="8">
        <v>148657.722</v>
      </c>
      <c r="F32" s="7">
        <v>49776.87</v>
      </c>
      <c r="G32" s="108">
        <v>34666.80676689954</v>
      </c>
      <c r="H32" s="11">
        <v>49776.87</v>
      </c>
      <c r="I32" s="7">
        <v>97516.3342</v>
      </c>
      <c r="J32" s="110">
        <f t="shared" si="1"/>
        <v>181960.01096689954</v>
      </c>
      <c r="K32" s="111">
        <v>16966.157616</v>
      </c>
      <c r="L32" s="112">
        <v>28276.92936</v>
      </c>
      <c r="M32" s="112">
        <v>103806.09593999998</v>
      </c>
      <c r="N32" s="9">
        <v>4592</v>
      </c>
      <c r="O32" s="9">
        <v>7069.23234</v>
      </c>
      <c r="P32" s="7">
        <f t="shared" si="0"/>
        <v>160710.415256</v>
      </c>
      <c r="Q32" s="110">
        <f t="shared" si="2"/>
        <v>21249.595710899535</v>
      </c>
      <c r="R32" s="113">
        <f t="shared" si="3"/>
        <v>-51141.38780000001</v>
      </c>
      <c r="S32" s="114">
        <v>17627.6</v>
      </c>
    </row>
    <row r="33" spans="1:19" ht="12.75">
      <c r="A33" s="27" t="s">
        <v>112</v>
      </c>
      <c r="B33" s="28">
        <v>640.8</v>
      </c>
      <c r="C33" s="108">
        <v>71385.12</v>
      </c>
      <c r="D33" s="109">
        <v>14277.024</v>
      </c>
      <c r="E33" s="8">
        <v>41169.326</v>
      </c>
      <c r="F33" s="7">
        <v>15938.77</v>
      </c>
      <c r="G33" s="108">
        <v>9976.865973335682</v>
      </c>
      <c r="H33" s="11">
        <v>15938.77</v>
      </c>
      <c r="I33" s="7">
        <v>29371.7213</v>
      </c>
      <c r="J33" s="110">
        <f t="shared" si="1"/>
        <v>55287.357273335685</v>
      </c>
      <c r="K33" s="111">
        <v>4882.742208</v>
      </c>
      <c r="L33" s="112">
        <v>8137.903679999999</v>
      </c>
      <c r="M33" s="112">
        <v>29874.67272</v>
      </c>
      <c r="N33" s="9">
        <v>1293</v>
      </c>
      <c r="O33" s="9">
        <v>2034.4759199999999</v>
      </c>
      <c r="P33" s="7">
        <f t="shared" si="0"/>
        <v>46222.794528</v>
      </c>
      <c r="Q33" s="110">
        <f t="shared" si="2"/>
        <v>9064.562745335686</v>
      </c>
      <c r="R33" s="113">
        <f t="shared" si="3"/>
        <v>-11797.6047</v>
      </c>
      <c r="S33" s="114">
        <v>9725</v>
      </c>
    </row>
    <row r="34" spans="1:19" ht="12.75">
      <c r="A34" s="27" t="s">
        <v>113</v>
      </c>
      <c r="B34" s="28">
        <v>950.6</v>
      </c>
      <c r="C34" s="108">
        <v>105896.84</v>
      </c>
      <c r="D34" s="109">
        <v>21179.368000000002</v>
      </c>
      <c r="E34" s="8">
        <v>55398.35200000001</v>
      </c>
      <c r="F34" s="7">
        <v>29319.12</v>
      </c>
      <c r="G34" s="108">
        <v>14800.26341175546</v>
      </c>
      <c r="H34" s="11">
        <v>29319.12</v>
      </c>
      <c r="I34" s="7">
        <v>49546.534999999996</v>
      </c>
      <c r="J34" s="110">
        <f t="shared" si="1"/>
        <v>93665.91841175545</v>
      </c>
      <c r="K34" s="111">
        <v>7243.343856000001</v>
      </c>
      <c r="L34" s="112">
        <v>12072.239760000002</v>
      </c>
      <c r="M34" s="112">
        <v>44317.827540000006</v>
      </c>
      <c r="N34" s="9">
        <v>2073</v>
      </c>
      <c r="O34" s="9">
        <v>3018.0599400000006</v>
      </c>
      <c r="P34" s="7">
        <f t="shared" si="0"/>
        <v>68724.47109600001</v>
      </c>
      <c r="Q34" s="110">
        <f t="shared" si="2"/>
        <v>24941.447315755446</v>
      </c>
      <c r="R34" s="113">
        <f t="shared" si="3"/>
        <v>-5851.817000000017</v>
      </c>
      <c r="S34" s="114">
        <v>14131</v>
      </c>
    </row>
    <row r="35" spans="1:19" ht="12.75">
      <c r="A35" s="27" t="s">
        <v>114</v>
      </c>
      <c r="B35" s="28">
        <v>1095.71</v>
      </c>
      <c r="C35" s="108">
        <v>122062.09400000001</v>
      </c>
      <c r="D35" s="109">
        <v>24412.418800000003</v>
      </c>
      <c r="E35" s="8">
        <v>81204.80520000002</v>
      </c>
      <c r="F35" s="7">
        <v>16444.87</v>
      </c>
      <c r="G35" s="108">
        <v>17059.537789706057</v>
      </c>
      <c r="H35" s="11">
        <v>16444.87</v>
      </c>
      <c r="I35" s="7">
        <v>37732.0428</v>
      </c>
      <c r="J35" s="110">
        <f t="shared" si="1"/>
        <v>71236.45058970606</v>
      </c>
      <c r="K35" s="111">
        <v>8349.0472296</v>
      </c>
      <c r="L35" s="112">
        <v>13915.078716000002</v>
      </c>
      <c r="M35" s="112">
        <v>51082.986339</v>
      </c>
      <c r="N35" s="9">
        <v>3467</v>
      </c>
      <c r="O35" s="9">
        <v>3478.7696790000005</v>
      </c>
      <c r="P35" s="7">
        <f t="shared" si="0"/>
        <v>80292.8819636</v>
      </c>
      <c r="Q35" s="110">
        <f t="shared" si="2"/>
        <v>-9056.431373893938</v>
      </c>
      <c r="R35" s="113">
        <f t="shared" si="3"/>
        <v>-43472.762400000014</v>
      </c>
      <c r="S35" s="114">
        <v>1214</v>
      </c>
    </row>
    <row r="36" spans="1:19" ht="12.75">
      <c r="A36" s="27" t="s">
        <v>115</v>
      </c>
      <c r="B36" s="28">
        <v>1888.1</v>
      </c>
      <c r="C36" s="108">
        <v>210334.34</v>
      </c>
      <c r="D36" s="109">
        <v>42066.868</v>
      </c>
      <c r="E36" s="8">
        <v>140457.48200000002</v>
      </c>
      <c r="F36" s="7">
        <v>27809.99</v>
      </c>
      <c r="G36" s="108">
        <v>29396.56779690247</v>
      </c>
      <c r="H36" s="11">
        <v>27809.99</v>
      </c>
      <c r="I36" s="7">
        <v>122492.17360000001</v>
      </c>
      <c r="J36" s="110">
        <f t="shared" si="1"/>
        <v>179698.73139690247</v>
      </c>
      <c r="K36" s="111">
        <v>14386.868856000001</v>
      </c>
      <c r="L36" s="112">
        <v>23978.11476</v>
      </c>
      <c r="M36" s="112">
        <v>88024.92129</v>
      </c>
      <c r="N36" s="9">
        <v>39290</v>
      </c>
      <c r="O36" s="9">
        <v>5994.52869</v>
      </c>
      <c r="P36" s="7">
        <f t="shared" si="0"/>
        <v>171674.43359600002</v>
      </c>
      <c r="Q36" s="110">
        <f t="shared" si="2"/>
        <v>8024.297800902452</v>
      </c>
      <c r="R36" s="113">
        <f t="shared" si="3"/>
        <v>-17965.30840000001</v>
      </c>
      <c r="S36" s="114">
        <v>29256</v>
      </c>
    </row>
    <row r="37" spans="1:19" ht="12.75">
      <c r="A37" s="27" t="s">
        <v>116</v>
      </c>
      <c r="B37" s="28">
        <v>160.6</v>
      </c>
      <c r="C37" s="108">
        <v>17890.84</v>
      </c>
      <c r="D37" s="109">
        <v>3578.1679999999997</v>
      </c>
      <c r="E37" s="8">
        <v>14312.671999999997</v>
      </c>
      <c r="F37" s="7">
        <v>0</v>
      </c>
      <c r="G37" s="108">
        <v>2500.444249871583</v>
      </c>
      <c r="H37" s="11">
        <v>0</v>
      </c>
      <c r="I37" s="7">
        <v>12881.404799999997</v>
      </c>
      <c r="J37" s="110">
        <f t="shared" si="1"/>
        <v>15381.84904987158</v>
      </c>
      <c r="K37" s="111">
        <v>1223.7334559999997</v>
      </c>
      <c r="L37" s="112">
        <v>2039.5557599999997</v>
      </c>
      <c r="M37" s="112">
        <v>7487.316539999998</v>
      </c>
      <c r="N37" s="9">
        <v>1418</v>
      </c>
      <c r="O37" s="9">
        <v>509.88893999999993</v>
      </c>
      <c r="P37" s="7">
        <f t="shared" si="0"/>
        <v>12678.494695999996</v>
      </c>
      <c r="Q37" s="110">
        <f t="shared" si="2"/>
        <v>2703.354353871584</v>
      </c>
      <c r="R37" s="113">
        <f t="shared" si="3"/>
        <v>-1431.2672000000002</v>
      </c>
      <c r="S37" s="114">
        <v>3861</v>
      </c>
    </row>
    <row r="38" spans="1:19" ht="12.75">
      <c r="A38" s="27" t="s">
        <v>117</v>
      </c>
      <c r="B38" s="28">
        <v>959</v>
      </c>
      <c r="C38" s="108">
        <v>106832.6</v>
      </c>
      <c r="D38" s="109">
        <v>21366.52</v>
      </c>
      <c r="E38" s="8">
        <v>57938.2</v>
      </c>
      <c r="F38" s="7">
        <v>27527.88</v>
      </c>
      <c r="G38" s="108">
        <v>14931.046299046378</v>
      </c>
      <c r="H38" s="11">
        <v>27527.88</v>
      </c>
      <c r="I38" s="7">
        <v>42216.1344</v>
      </c>
      <c r="J38" s="110">
        <f t="shared" si="1"/>
        <v>84675.06069904639</v>
      </c>
      <c r="K38" s="111">
        <v>7307.349840000001</v>
      </c>
      <c r="L38" s="112">
        <v>12178.916400000002</v>
      </c>
      <c r="M38" s="112">
        <v>44709.443100000004</v>
      </c>
      <c r="N38" s="9">
        <v>517</v>
      </c>
      <c r="O38" s="9">
        <v>3044.7291000000005</v>
      </c>
      <c r="P38" s="7">
        <f t="shared" si="0"/>
        <v>67757.43844</v>
      </c>
      <c r="Q38" s="110">
        <f t="shared" si="2"/>
        <v>16917.622259046388</v>
      </c>
      <c r="R38" s="113">
        <f t="shared" si="3"/>
        <v>-15722.065599999994</v>
      </c>
      <c r="S38" s="114">
        <v>5010</v>
      </c>
    </row>
    <row r="39" spans="1:19" ht="12.75">
      <c r="A39" s="27" t="s">
        <v>118</v>
      </c>
      <c r="B39" s="28">
        <v>325.3</v>
      </c>
      <c r="C39" s="108">
        <v>36238.42</v>
      </c>
      <c r="D39" s="109">
        <v>7247.684</v>
      </c>
      <c r="E39" s="8">
        <v>23613.636</v>
      </c>
      <c r="F39" s="7">
        <v>5377.1</v>
      </c>
      <c r="G39" s="108">
        <v>5064.72300425421</v>
      </c>
      <c r="H39" s="11">
        <v>5377.1</v>
      </c>
      <c r="I39" s="7">
        <v>11441.04</v>
      </c>
      <c r="J39" s="110">
        <f t="shared" si="1"/>
        <v>21882.86300425421</v>
      </c>
      <c r="K39" s="111">
        <v>2478.707928</v>
      </c>
      <c r="L39" s="112">
        <v>4131.17988</v>
      </c>
      <c r="M39" s="112">
        <v>15165.778769999999</v>
      </c>
      <c r="N39" s="9">
        <v>129</v>
      </c>
      <c r="O39" s="9">
        <v>1032.79497</v>
      </c>
      <c r="P39" s="7">
        <f t="shared" si="0"/>
        <v>22937.461548</v>
      </c>
      <c r="Q39" s="110">
        <f t="shared" si="2"/>
        <v>-1054.5985437457894</v>
      </c>
      <c r="R39" s="113">
        <f t="shared" si="3"/>
        <v>-12172.595999999998</v>
      </c>
      <c r="S39" s="114">
        <v>1407</v>
      </c>
    </row>
    <row r="40" spans="1:19" s="79" customFormat="1" ht="12.75">
      <c r="A40" s="27" t="s">
        <v>119</v>
      </c>
      <c r="B40" s="28">
        <v>458.6</v>
      </c>
      <c r="C40" s="108">
        <v>51088.04</v>
      </c>
      <c r="D40" s="109">
        <v>10217.608000000002</v>
      </c>
      <c r="E40" s="8">
        <v>26627.032000000007</v>
      </c>
      <c r="F40" s="115">
        <v>14243.4</v>
      </c>
      <c r="G40" s="108">
        <v>7140.122870430313</v>
      </c>
      <c r="H40" s="116">
        <v>14243.4</v>
      </c>
      <c r="I40" s="7">
        <v>17210.0808</v>
      </c>
      <c r="J40" s="110">
        <f t="shared" si="1"/>
        <v>38593.60367043031</v>
      </c>
      <c r="K40" s="111">
        <v>3494.4219360000006</v>
      </c>
      <c r="L40" s="112">
        <v>5824.036560000001</v>
      </c>
      <c r="M40" s="112">
        <v>21380.344740000004</v>
      </c>
      <c r="N40" s="9">
        <v>12494</v>
      </c>
      <c r="O40" s="9">
        <v>1456.0091400000003</v>
      </c>
      <c r="P40" s="7">
        <f t="shared" si="0"/>
        <v>44648.812376</v>
      </c>
      <c r="Q40" s="110">
        <f t="shared" si="2"/>
        <v>-6055.20870556969</v>
      </c>
      <c r="R40" s="113">
        <f t="shared" si="3"/>
        <v>-9416.951200000007</v>
      </c>
      <c r="S40" s="114">
        <v>2740</v>
      </c>
    </row>
    <row r="41" spans="1:19" s="79" customFormat="1" ht="12.75">
      <c r="A41" s="27" t="s">
        <v>120</v>
      </c>
      <c r="B41" s="61">
        <v>382.6</v>
      </c>
      <c r="C41" s="108">
        <v>42621.64</v>
      </c>
      <c r="D41" s="109">
        <v>8524.328</v>
      </c>
      <c r="E41" s="8">
        <v>30001.471999999998</v>
      </c>
      <c r="F41" s="117">
        <v>4095.84</v>
      </c>
      <c r="G41" s="108">
        <v>5956.8491282743935</v>
      </c>
      <c r="H41" s="118">
        <v>4095.84</v>
      </c>
      <c r="I41" s="7">
        <v>24101.5896</v>
      </c>
      <c r="J41" s="110">
        <f t="shared" si="1"/>
        <v>34154.278728274396</v>
      </c>
      <c r="K41" s="111">
        <v>2915.320176</v>
      </c>
      <c r="L41" s="112">
        <v>4858.86696</v>
      </c>
      <c r="M41" s="112">
        <v>17837.156339999998</v>
      </c>
      <c r="N41" s="9">
        <v>613</v>
      </c>
      <c r="O41" s="9">
        <v>1214.71674</v>
      </c>
      <c r="P41" s="7">
        <f t="shared" si="0"/>
        <v>27439.060215999998</v>
      </c>
      <c r="Q41" s="110">
        <f t="shared" si="2"/>
        <v>6715.218512274398</v>
      </c>
      <c r="R41" s="113">
        <f t="shared" si="3"/>
        <v>-5899.882399999999</v>
      </c>
      <c r="S41" s="114">
        <v>1629</v>
      </c>
    </row>
    <row r="42" spans="1:19" s="79" customFormat="1" ht="12.75">
      <c r="A42" s="27" t="s">
        <v>121</v>
      </c>
      <c r="B42" s="61">
        <v>390.5</v>
      </c>
      <c r="C42" s="108">
        <v>43501.7</v>
      </c>
      <c r="D42" s="109">
        <v>8700.34</v>
      </c>
      <c r="E42" s="8">
        <v>22949.68</v>
      </c>
      <c r="F42" s="117">
        <v>11851.68</v>
      </c>
      <c r="G42" s="108">
        <v>6079.847319893233</v>
      </c>
      <c r="H42" s="118">
        <v>11851.68</v>
      </c>
      <c r="I42" s="7">
        <v>20430.727199999998</v>
      </c>
      <c r="J42" s="110">
        <f t="shared" si="1"/>
        <v>38362.254519893235</v>
      </c>
      <c r="K42" s="111">
        <v>2975.51628</v>
      </c>
      <c r="L42" s="112">
        <v>4959.1938</v>
      </c>
      <c r="M42" s="112">
        <v>18205.46145</v>
      </c>
      <c r="N42" s="9">
        <v>2088</v>
      </c>
      <c r="O42" s="9">
        <v>1239.79845</v>
      </c>
      <c r="P42" s="7">
        <f t="shared" si="0"/>
        <v>29467.969979999998</v>
      </c>
      <c r="Q42" s="110">
        <f t="shared" si="2"/>
        <v>8894.284539893237</v>
      </c>
      <c r="R42" s="113">
        <f t="shared" si="3"/>
        <v>-2518.9528000000028</v>
      </c>
      <c r="S42" s="114">
        <v>5298</v>
      </c>
    </row>
    <row r="43" spans="1:19" ht="12.75">
      <c r="A43" s="27" t="s">
        <v>122</v>
      </c>
      <c r="B43" s="61">
        <v>397.2</v>
      </c>
      <c r="C43" s="108">
        <v>44248.08</v>
      </c>
      <c r="D43" s="109">
        <v>8849.616</v>
      </c>
      <c r="E43" s="8">
        <v>30395.904</v>
      </c>
      <c r="F43" s="119">
        <v>5002.56</v>
      </c>
      <c r="G43" s="108">
        <v>6184.162241899084</v>
      </c>
      <c r="H43" s="120">
        <v>5002.56</v>
      </c>
      <c r="I43" s="7">
        <v>26569.670400000003</v>
      </c>
      <c r="J43" s="110">
        <f t="shared" si="1"/>
        <v>37756.39264189909</v>
      </c>
      <c r="K43" s="111">
        <v>3026.5686720000003</v>
      </c>
      <c r="L43" s="112">
        <v>5044.281120000001</v>
      </c>
      <c r="M43" s="112">
        <v>18517.82148</v>
      </c>
      <c r="N43" s="9">
        <v>5043</v>
      </c>
      <c r="O43" s="9">
        <v>1261.0702800000001</v>
      </c>
      <c r="P43" s="7">
        <f t="shared" si="0"/>
        <v>32892.741552</v>
      </c>
      <c r="Q43" s="110">
        <f t="shared" si="2"/>
        <v>4863.651089899089</v>
      </c>
      <c r="R43" s="113">
        <f t="shared" si="3"/>
        <v>-3826.233599999996</v>
      </c>
      <c r="S43" s="114">
        <v>3913</v>
      </c>
    </row>
    <row r="44" spans="1:19" ht="12.75">
      <c r="A44" s="27" t="s">
        <v>123</v>
      </c>
      <c r="B44" s="28">
        <v>629.5</v>
      </c>
      <c r="C44" s="108">
        <v>70126.3</v>
      </c>
      <c r="D44" s="109">
        <v>14025.26</v>
      </c>
      <c r="E44" s="8">
        <v>42218.84</v>
      </c>
      <c r="F44" s="7">
        <v>13882.2</v>
      </c>
      <c r="G44" s="108">
        <v>9800.93185114671</v>
      </c>
      <c r="H44" s="11">
        <v>13882.2</v>
      </c>
      <c r="I44" s="7">
        <v>37054.4616</v>
      </c>
      <c r="J44" s="110">
        <f t="shared" si="1"/>
        <v>60737.59345114671</v>
      </c>
      <c r="K44" s="111">
        <v>4796.63892</v>
      </c>
      <c r="L44" s="112">
        <v>7994.3982000000005</v>
      </c>
      <c r="M44" s="112">
        <v>29347.85655</v>
      </c>
      <c r="N44" s="9">
        <v>11600.1</v>
      </c>
      <c r="O44" s="9">
        <v>1998.5995500000001</v>
      </c>
      <c r="P44" s="7">
        <f t="shared" si="0"/>
        <v>55737.59322</v>
      </c>
      <c r="Q44" s="110">
        <f t="shared" si="2"/>
        <v>5000.000231146711</v>
      </c>
      <c r="R44" s="113">
        <f t="shared" si="3"/>
        <v>-5164.378399999994</v>
      </c>
      <c r="S44" s="114">
        <v>11406</v>
      </c>
    </row>
    <row r="45" spans="1:19" ht="12.75">
      <c r="A45" s="27" t="s">
        <v>124</v>
      </c>
      <c r="B45" s="28">
        <v>628</v>
      </c>
      <c r="C45" s="108">
        <v>69959.2</v>
      </c>
      <c r="D45" s="109">
        <v>13991.84</v>
      </c>
      <c r="E45" s="8">
        <v>39877.88</v>
      </c>
      <c r="F45" s="7">
        <v>16089.48</v>
      </c>
      <c r="G45" s="108">
        <v>9777.577764130474</v>
      </c>
      <c r="H45" s="11">
        <v>16089.48</v>
      </c>
      <c r="I45" s="7">
        <v>33378.134399999995</v>
      </c>
      <c r="J45" s="110">
        <f t="shared" si="1"/>
        <v>59245.192164130465</v>
      </c>
      <c r="K45" s="111">
        <v>4785.20928</v>
      </c>
      <c r="L45" s="112">
        <v>7975.3488</v>
      </c>
      <c r="M45" s="112">
        <v>29277.925199999998</v>
      </c>
      <c r="N45" s="9">
        <v>1050</v>
      </c>
      <c r="O45" s="9">
        <v>1993.8372</v>
      </c>
      <c r="P45" s="7">
        <f t="shared" si="0"/>
        <v>45082.32048</v>
      </c>
      <c r="Q45" s="110">
        <f t="shared" si="2"/>
        <v>14162.871684130463</v>
      </c>
      <c r="R45" s="113">
        <f t="shared" si="3"/>
        <v>-6499.745600000002</v>
      </c>
      <c r="S45" s="114">
        <v>6129</v>
      </c>
    </row>
    <row r="46" spans="1:19" ht="12.75">
      <c r="A46" s="27" t="s">
        <v>125</v>
      </c>
      <c r="B46" s="28">
        <v>639.23</v>
      </c>
      <c r="C46" s="108">
        <v>71210.22200000001</v>
      </c>
      <c r="D46" s="109">
        <v>14242.044400000002</v>
      </c>
      <c r="E46" s="8">
        <v>39580.417600000015</v>
      </c>
      <c r="F46" s="7">
        <v>17387.76</v>
      </c>
      <c r="G46" s="108">
        <v>9952.422028925357</v>
      </c>
      <c r="H46" s="11">
        <v>17387.76</v>
      </c>
      <c r="I46" s="7">
        <v>34199.1</v>
      </c>
      <c r="J46" s="110">
        <f t="shared" si="1"/>
        <v>61539.28202892536</v>
      </c>
      <c r="K46" s="111">
        <v>4870.779184800001</v>
      </c>
      <c r="L46" s="112">
        <v>8117.965308000002</v>
      </c>
      <c r="M46" s="112">
        <v>29801.477907000004</v>
      </c>
      <c r="N46" s="9">
        <v>388</v>
      </c>
      <c r="O46" s="9">
        <v>2029.4913270000004</v>
      </c>
      <c r="P46" s="7">
        <f t="shared" si="0"/>
        <v>45207.7137268</v>
      </c>
      <c r="Q46" s="110">
        <f t="shared" si="2"/>
        <v>16331.568302125357</v>
      </c>
      <c r="R46" s="113">
        <f t="shared" si="3"/>
        <v>-5381.317600000017</v>
      </c>
      <c r="S46" s="114">
        <v>5951</v>
      </c>
    </row>
    <row r="47" spans="1:19" ht="12.75">
      <c r="A47" s="27" t="s">
        <v>126</v>
      </c>
      <c r="B47" s="28">
        <v>639.4</v>
      </c>
      <c r="C47" s="108">
        <v>71229.16</v>
      </c>
      <c r="D47" s="109">
        <v>14245.832000000002</v>
      </c>
      <c r="E47" s="8">
        <v>36556.568</v>
      </c>
      <c r="F47" s="7">
        <v>20426.76</v>
      </c>
      <c r="G47" s="108">
        <v>9955.068825453864</v>
      </c>
      <c r="H47" s="11">
        <v>20426.76</v>
      </c>
      <c r="I47" s="7">
        <v>32900.9112</v>
      </c>
      <c r="J47" s="110">
        <f t="shared" si="1"/>
        <v>63282.740025453866</v>
      </c>
      <c r="K47" s="111">
        <v>4872.074544</v>
      </c>
      <c r="L47" s="112">
        <v>8120.124240000001</v>
      </c>
      <c r="M47" s="112">
        <v>29809.40346</v>
      </c>
      <c r="N47" s="9">
        <v>61400</v>
      </c>
      <c r="O47" s="9">
        <v>2030.0310600000003</v>
      </c>
      <c r="P47" s="7">
        <f t="shared" si="0"/>
        <v>106231.63330400002</v>
      </c>
      <c r="Q47" s="110">
        <f t="shared" si="2"/>
        <v>-42948.89327854615</v>
      </c>
      <c r="R47" s="113">
        <f t="shared" si="3"/>
        <v>-3655.656799999997</v>
      </c>
      <c r="S47" s="114">
        <v>9608</v>
      </c>
    </row>
    <row r="48" spans="1:19" ht="12.75">
      <c r="A48" s="27" t="s">
        <v>127</v>
      </c>
      <c r="B48" s="28">
        <v>55.6</v>
      </c>
      <c r="C48" s="108">
        <v>6193.84</v>
      </c>
      <c r="D48" s="109">
        <v>1238.768</v>
      </c>
      <c r="E48" s="8">
        <v>3409.8320000000003</v>
      </c>
      <c r="F48" s="7">
        <v>1545.24</v>
      </c>
      <c r="G48" s="108">
        <v>865.6581587351185</v>
      </c>
      <c r="H48" s="11">
        <v>1545.24</v>
      </c>
      <c r="I48" s="7">
        <v>1066.2156</v>
      </c>
      <c r="J48" s="110">
        <f t="shared" si="1"/>
        <v>3477.1137587351186</v>
      </c>
      <c r="K48" s="111">
        <v>423.658656</v>
      </c>
      <c r="L48" s="112">
        <v>706.09776</v>
      </c>
      <c r="M48" s="112">
        <v>2592.1220399999997</v>
      </c>
      <c r="N48" s="9">
        <v>0</v>
      </c>
      <c r="O48" s="9">
        <v>176.52444</v>
      </c>
      <c r="P48" s="7">
        <f t="shared" si="0"/>
        <v>3898.402896</v>
      </c>
      <c r="Q48" s="110">
        <f t="shared" si="2"/>
        <v>-421.28913726488145</v>
      </c>
      <c r="R48" s="113">
        <f t="shared" si="3"/>
        <v>-2343.6164000000003</v>
      </c>
      <c r="S48" s="114">
        <v>192</v>
      </c>
    </row>
    <row r="49" spans="1:19" ht="12.75">
      <c r="A49" s="27" t="s">
        <v>128</v>
      </c>
      <c r="B49" s="28">
        <v>30.3</v>
      </c>
      <c r="C49" s="108">
        <v>3375.42</v>
      </c>
      <c r="D49" s="109">
        <v>675.0840000000001</v>
      </c>
      <c r="E49" s="8">
        <v>1858.2960000000003</v>
      </c>
      <c r="F49" s="7">
        <v>842.04</v>
      </c>
      <c r="G49" s="108">
        <v>471.7525577279513</v>
      </c>
      <c r="H49" s="11">
        <v>842.04</v>
      </c>
      <c r="I49" s="7">
        <v>581.0904</v>
      </c>
      <c r="J49" s="110">
        <f t="shared" si="1"/>
        <v>1894.8829577279512</v>
      </c>
      <c r="K49" s="111">
        <v>230.87872800000002</v>
      </c>
      <c r="L49" s="112">
        <v>384.79788</v>
      </c>
      <c r="M49" s="112">
        <v>1412.61327</v>
      </c>
      <c r="N49" s="9">
        <v>0</v>
      </c>
      <c r="O49" s="9">
        <v>96.19947</v>
      </c>
      <c r="P49" s="7">
        <f t="shared" si="0"/>
        <v>2124.489348</v>
      </c>
      <c r="Q49" s="110">
        <f t="shared" si="2"/>
        <v>-229.60639027204888</v>
      </c>
      <c r="R49" s="113">
        <f t="shared" si="3"/>
        <v>-1277.2056000000002</v>
      </c>
      <c r="S49" s="114">
        <v>0</v>
      </c>
    </row>
    <row r="50" spans="1:19" ht="12.75">
      <c r="A50" s="27" t="s">
        <v>129</v>
      </c>
      <c r="B50" s="28">
        <v>3364.1</v>
      </c>
      <c r="C50" s="108">
        <v>374760.74</v>
      </c>
      <c r="D50" s="109">
        <v>74952.148</v>
      </c>
      <c r="E50" s="8">
        <v>196117.282</v>
      </c>
      <c r="F50" s="7">
        <v>103691.31</v>
      </c>
      <c r="G50" s="108">
        <v>52376.989420877915</v>
      </c>
      <c r="H50" s="11">
        <v>103691.31</v>
      </c>
      <c r="I50" s="7">
        <v>164056.2192</v>
      </c>
      <c r="J50" s="110">
        <f t="shared" si="1"/>
        <v>320124.5186208779</v>
      </c>
      <c r="K50" s="111">
        <v>25633.634616</v>
      </c>
      <c r="L50" s="112">
        <v>42722.72436</v>
      </c>
      <c r="M50" s="112">
        <v>156837.36969</v>
      </c>
      <c r="N50" s="9">
        <v>27684</v>
      </c>
      <c r="O50" s="9">
        <v>10680.68109</v>
      </c>
      <c r="P50" s="7">
        <f t="shared" si="0"/>
        <v>263558.409756</v>
      </c>
      <c r="Q50" s="110">
        <f t="shared" si="2"/>
        <v>56566.1088648779</v>
      </c>
      <c r="R50" s="113">
        <f t="shared" si="3"/>
        <v>-32061.062800000014</v>
      </c>
      <c r="S50" s="114">
        <v>24225.2</v>
      </c>
    </row>
    <row r="51" spans="1:19" ht="12.75">
      <c r="A51" s="27" t="s">
        <v>130</v>
      </c>
      <c r="B51" s="28">
        <v>1149.6</v>
      </c>
      <c r="C51" s="108">
        <v>128065.44</v>
      </c>
      <c r="D51" s="109">
        <v>25613.088</v>
      </c>
      <c r="E51" s="8">
        <v>77237.93199999999</v>
      </c>
      <c r="F51" s="7">
        <v>25214.42</v>
      </c>
      <c r="G51" s="108">
        <v>17898.572289242664</v>
      </c>
      <c r="H51" s="11">
        <v>25214.42</v>
      </c>
      <c r="I51" s="7">
        <v>66427.78839999999</v>
      </c>
      <c r="J51" s="110">
        <f t="shared" si="1"/>
        <v>109540.78068924265</v>
      </c>
      <c r="K51" s="111">
        <v>8759.676096</v>
      </c>
      <c r="L51" s="112">
        <v>14599.460159999999</v>
      </c>
      <c r="M51" s="112">
        <v>53595.38663999999</v>
      </c>
      <c r="N51" s="9">
        <v>2045</v>
      </c>
      <c r="O51" s="9">
        <v>3649.8650399999997</v>
      </c>
      <c r="P51" s="7">
        <f t="shared" si="0"/>
        <v>82649.38793599998</v>
      </c>
      <c r="Q51" s="110">
        <f t="shared" si="2"/>
        <v>26891.39275324266</v>
      </c>
      <c r="R51" s="113">
        <f t="shared" si="3"/>
        <v>-10810.143599999996</v>
      </c>
      <c r="S51" s="114">
        <v>16933</v>
      </c>
    </row>
    <row r="52" spans="1:19" ht="12.75">
      <c r="A52" s="27" t="s">
        <v>131</v>
      </c>
      <c r="B52" s="28">
        <v>102</v>
      </c>
      <c r="C52" s="108">
        <v>11362.8</v>
      </c>
      <c r="D52" s="109">
        <v>2272.56</v>
      </c>
      <c r="E52" s="8">
        <v>6302.4</v>
      </c>
      <c r="F52" s="7">
        <v>2787.84</v>
      </c>
      <c r="G52" s="108">
        <v>1588.0779171039942</v>
      </c>
      <c r="H52" s="11">
        <v>2787.84</v>
      </c>
      <c r="I52" s="7">
        <v>2886.4955999999997</v>
      </c>
      <c r="J52" s="110">
        <f t="shared" si="1"/>
        <v>7262.413517103994</v>
      </c>
      <c r="K52" s="111">
        <v>777.21552</v>
      </c>
      <c r="L52" s="112">
        <v>1295.3591999999999</v>
      </c>
      <c r="M52" s="112">
        <v>4755.3318</v>
      </c>
      <c r="N52" s="9">
        <v>110.67</v>
      </c>
      <c r="O52" s="9">
        <v>323.83979999999997</v>
      </c>
      <c r="P52" s="7">
        <f t="shared" si="0"/>
        <v>7262.416319999999</v>
      </c>
      <c r="Q52" s="110">
        <f t="shared" si="2"/>
        <v>-0.0028028960050505702</v>
      </c>
      <c r="R52" s="113">
        <f t="shared" si="3"/>
        <v>-3415.9044</v>
      </c>
      <c r="S52" s="114">
        <v>1456</v>
      </c>
    </row>
    <row r="53" spans="1:19" ht="12.75">
      <c r="A53" s="27" t="s">
        <v>132</v>
      </c>
      <c r="B53" s="28">
        <v>84.6</v>
      </c>
      <c r="C53" s="108">
        <v>9424.44</v>
      </c>
      <c r="D53" s="109">
        <v>1884.888</v>
      </c>
      <c r="E53" s="8">
        <v>6268.991999999998</v>
      </c>
      <c r="F53" s="7">
        <v>1270.56</v>
      </c>
      <c r="G53" s="108">
        <v>1317.1705077156657</v>
      </c>
      <c r="H53" s="11">
        <v>1270.56</v>
      </c>
      <c r="I53" s="7">
        <v>1797.1295999999998</v>
      </c>
      <c r="J53" s="110">
        <f t="shared" si="1"/>
        <v>4384.860107715665</v>
      </c>
      <c r="K53" s="111">
        <v>644.6316959999999</v>
      </c>
      <c r="L53" s="112">
        <v>1074.3861599999998</v>
      </c>
      <c r="M53" s="112">
        <v>3944.1281399999993</v>
      </c>
      <c r="N53" s="9">
        <v>0</v>
      </c>
      <c r="O53" s="9">
        <v>268.59653999999995</v>
      </c>
      <c r="P53" s="7">
        <f t="shared" si="0"/>
        <v>5931.742536</v>
      </c>
      <c r="Q53" s="110">
        <f t="shared" si="2"/>
        <v>-1546.8824282843343</v>
      </c>
      <c r="R53" s="113">
        <f t="shared" si="3"/>
        <v>-4471.862399999998</v>
      </c>
      <c r="S53" s="114">
        <v>0</v>
      </c>
    </row>
    <row r="54" spans="1:19" ht="12.75">
      <c r="A54" s="27" t="s">
        <v>133</v>
      </c>
      <c r="B54" s="28">
        <v>85.1</v>
      </c>
      <c r="C54" s="108">
        <v>9480.14</v>
      </c>
      <c r="D54" s="109">
        <v>1896.028</v>
      </c>
      <c r="E54" s="8">
        <v>7584.111999999999</v>
      </c>
      <c r="F54" s="7">
        <v>0</v>
      </c>
      <c r="G54" s="108">
        <v>1324.9552033877442</v>
      </c>
      <c r="H54" s="11">
        <v>0</v>
      </c>
      <c r="I54" s="7">
        <v>3159.3024</v>
      </c>
      <c r="J54" s="110">
        <f t="shared" si="1"/>
        <v>4484.257603387744</v>
      </c>
      <c r="K54" s="111">
        <v>648.4415759999999</v>
      </c>
      <c r="L54" s="112">
        <v>1080.73596</v>
      </c>
      <c r="M54" s="112">
        <v>3967.4385899999997</v>
      </c>
      <c r="N54" s="9">
        <v>0</v>
      </c>
      <c r="O54" s="9">
        <v>270.18399</v>
      </c>
      <c r="P54" s="7">
        <f t="shared" si="0"/>
        <v>5966.800115999999</v>
      </c>
      <c r="Q54" s="110">
        <f t="shared" si="2"/>
        <v>-1482.5425126122555</v>
      </c>
      <c r="R54" s="113">
        <f t="shared" si="3"/>
        <v>-4424.809599999999</v>
      </c>
      <c r="S54" s="114">
        <v>246</v>
      </c>
    </row>
    <row r="55" spans="1:19" ht="12.75">
      <c r="A55" s="27" t="s">
        <v>134</v>
      </c>
      <c r="B55" s="28">
        <v>83.9</v>
      </c>
      <c r="C55" s="108">
        <v>9346.46</v>
      </c>
      <c r="D55" s="109">
        <v>1869.2920000000004</v>
      </c>
      <c r="E55" s="8">
        <v>5920.768</v>
      </c>
      <c r="F55" s="7">
        <v>1556.4</v>
      </c>
      <c r="G55" s="108">
        <v>1306.2719337747562</v>
      </c>
      <c r="H55" s="11">
        <v>1556.4</v>
      </c>
      <c r="I55" s="7">
        <v>2342.4611999999993</v>
      </c>
      <c r="J55" s="110">
        <f t="shared" si="1"/>
        <v>5205.133133774756</v>
      </c>
      <c r="K55" s="111">
        <v>639.2978640000001</v>
      </c>
      <c r="L55" s="112">
        <v>1065.4964400000001</v>
      </c>
      <c r="M55" s="112">
        <v>3911.4935100000002</v>
      </c>
      <c r="N55" s="9">
        <v>0</v>
      </c>
      <c r="O55" s="9">
        <v>266.37411000000003</v>
      </c>
      <c r="P55" s="7">
        <f t="shared" si="0"/>
        <v>5882.661924</v>
      </c>
      <c r="Q55" s="110">
        <f t="shared" si="2"/>
        <v>-677.5287902252439</v>
      </c>
      <c r="R55" s="113">
        <f t="shared" si="3"/>
        <v>-3578.3068000000007</v>
      </c>
      <c r="S55" s="114">
        <v>1023</v>
      </c>
    </row>
    <row r="56" spans="1:19" ht="12.75">
      <c r="A56" s="27" t="s">
        <v>135</v>
      </c>
      <c r="B56" s="28">
        <v>82.6</v>
      </c>
      <c r="C56" s="108">
        <v>9201.64</v>
      </c>
      <c r="D56" s="109">
        <v>1840.328</v>
      </c>
      <c r="E56" s="8">
        <v>6631.352</v>
      </c>
      <c r="F56" s="7">
        <v>729.96</v>
      </c>
      <c r="G56" s="108">
        <v>1286.0317250273522</v>
      </c>
      <c r="H56" s="11">
        <v>729.96</v>
      </c>
      <c r="I56" s="7">
        <v>2534.1084</v>
      </c>
      <c r="J56" s="110">
        <f t="shared" si="1"/>
        <v>4550.100125027352</v>
      </c>
      <c r="K56" s="111">
        <v>629.392176</v>
      </c>
      <c r="L56" s="112">
        <v>1048.98696</v>
      </c>
      <c r="M56" s="112">
        <v>3850.8863399999996</v>
      </c>
      <c r="N56" s="9">
        <v>0</v>
      </c>
      <c r="O56" s="9">
        <v>262.24674</v>
      </c>
      <c r="P56" s="7">
        <f t="shared" si="0"/>
        <v>5791.512216</v>
      </c>
      <c r="Q56" s="110">
        <f t="shared" si="2"/>
        <v>-1241.412090972648</v>
      </c>
      <c r="R56" s="113">
        <f t="shared" si="3"/>
        <v>-4097.2436</v>
      </c>
      <c r="S56" s="114">
        <v>232</v>
      </c>
    </row>
    <row r="57" spans="1:19" ht="12.75">
      <c r="A57" s="27" t="s">
        <v>136</v>
      </c>
      <c r="B57" s="28">
        <v>151.1</v>
      </c>
      <c r="C57" s="108">
        <v>16832.54</v>
      </c>
      <c r="D57" s="109">
        <v>3366.5080000000003</v>
      </c>
      <c r="E57" s="8">
        <v>10627.552000000001</v>
      </c>
      <c r="F57" s="7">
        <v>2838.48</v>
      </c>
      <c r="G57" s="108">
        <v>2352.5350321020937</v>
      </c>
      <c r="H57" s="11">
        <v>2838.48</v>
      </c>
      <c r="I57" s="7">
        <v>7765.632</v>
      </c>
      <c r="J57" s="110">
        <f t="shared" si="1"/>
        <v>12956.647032102093</v>
      </c>
      <c r="K57" s="111">
        <v>1151.345736</v>
      </c>
      <c r="L57" s="112">
        <v>1918.90956</v>
      </c>
      <c r="M57" s="112">
        <v>7044.41799</v>
      </c>
      <c r="N57" s="9">
        <v>305</v>
      </c>
      <c r="O57" s="9">
        <v>479.72739</v>
      </c>
      <c r="P57" s="7">
        <f t="shared" si="0"/>
        <v>10899.400676</v>
      </c>
      <c r="Q57" s="110">
        <f t="shared" si="2"/>
        <v>2057.246356102094</v>
      </c>
      <c r="R57" s="113">
        <f t="shared" si="3"/>
        <v>-2861.920000000002</v>
      </c>
      <c r="S57" s="114">
        <v>0</v>
      </c>
    </row>
    <row r="58" spans="1:19" ht="12.75">
      <c r="A58" s="27" t="s">
        <v>137</v>
      </c>
      <c r="B58" s="28">
        <v>72.8</v>
      </c>
      <c r="C58" s="108">
        <v>8109.92</v>
      </c>
      <c r="D58" s="109">
        <v>1621.984</v>
      </c>
      <c r="E58" s="8">
        <v>5294.776</v>
      </c>
      <c r="F58" s="7">
        <v>1193.16</v>
      </c>
      <c r="G58" s="108">
        <v>1133.4516898546156</v>
      </c>
      <c r="H58" s="11">
        <v>1193.16</v>
      </c>
      <c r="I58" s="7">
        <v>1622.7696</v>
      </c>
      <c r="J58" s="110">
        <f t="shared" si="1"/>
        <v>3949.3812898546157</v>
      </c>
      <c r="K58" s="111">
        <v>554.718528</v>
      </c>
      <c r="L58" s="112">
        <v>924.5308799999999</v>
      </c>
      <c r="M58" s="112">
        <v>3394.0015199999993</v>
      </c>
      <c r="N58" s="9">
        <v>0</v>
      </c>
      <c r="O58" s="9">
        <v>231.13271999999998</v>
      </c>
      <c r="P58" s="7">
        <f t="shared" si="0"/>
        <v>5104.383648</v>
      </c>
      <c r="Q58" s="110">
        <f t="shared" si="2"/>
        <v>-1155.0023581453843</v>
      </c>
      <c r="R58" s="113">
        <f t="shared" si="3"/>
        <v>-3672.0063999999998</v>
      </c>
      <c r="S58" s="114">
        <v>0</v>
      </c>
    </row>
    <row r="59" spans="1:19" ht="12.75">
      <c r="A59" s="27" t="s">
        <v>138</v>
      </c>
      <c r="B59" s="28">
        <v>73.1</v>
      </c>
      <c r="C59" s="108">
        <v>8143.34</v>
      </c>
      <c r="D59" s="109">
        <v>1628.668</v>
      </c>
      <c r="E59" s="8">
        <v>6514.672</v>
      </c>
      <c r="F59" s="7">
        <v>0</v>
      </c>
      <c r="G59" s="108">
        <v>1138.1225072578625</v>
      </c>
      <c r="H59" s="11">
        <v>0</v>
      </c>
      <c r="I59" s="7">
        <v>2180.5656</v>
      </c>
      <c r="J59" s="110">
        <f t="shared" si="1"/>
        <v>3318.6881072578626</v>
      </c>
      <c r="K59" s="111">
        <v>557.004456</v>
      </c>
      <c r="L59" s="112">
        <v>928.3407599999999</v>
      </c>
      <c r="M59" s="112">
        <v>3407.9877899999997</v>
      </c>
      <c r="N59" s="9">
        <v>0</v>
      </c>
      <c r="O59" s="9">
        <v>232.08518999999998</v>
      </c>
      <c r="P59" s="7">
        <f t="shared" si="0"/>
        <v>5125.418195999999</v>
      </c>
      <c r="Q59" s="110">
        <f t="shared" si="2"/>
        <v>-1806.730088742136</v>
      </c>
      <c r="R59" s="113">
        <f t="shared" si="3"/>
        <v>-4334.1064</v>
      </c>
      <c r="S59" s="114">
        <v>0</v>
      </c>
    </row>
    <row r="60" spans="1:19" ht="12.75">
      <c r="A60" s="27" t="s">
        <v>139</v>
      </c>
      <c r="B60" s="28">
        <v>73.1</v>
      </c>
      <c r="C60" s="108">
        <v>8143.34</v>
      </c>
      <c r="D60" s="109">
        <v>1628.668</v>
      </c>
      <c r="E60" s="8">
        <v>6514.672</v>
      </c>
      <c r="F60" s="7">
        <v>0</v>
      </c>
      <c r="G60" s="108">
        <v>1138.1225072578625</v>
      </c>
      <c r="H60" s="11">
        <v>0</v>
      </c>
      <c r="I60" s="7">
        <v>2180.5656</v>
      </c>
      <c r="J60" s="110">
        <f t="shared" si="1"/>
        <v>3318.6881072578626</v>
      </c>
      <c r="K60" s="111">
        <v>557.004456</v>
      </c>
      <c r="L60" s="112">
        <v>928.3407599999999</v>
      </c>
      <c r="M60" s="112">
        <v>3407.9877899999997</v>
      </c>
      <c r="N60" s="9">
        <v>0</v>
      </c>
      <c r="O60" s="9">
        <v>232.08518999999998</v>
      </c>
      <c r="P60" s="7">
        <f t="shared" si="0"/>
        <v>5125.418195999999</v>
      </c>
      <c r="Q60" s="110">
        <f t="shared" si="2"/>
        <v>-1806.730088742136</v>
      </c>
      <c r="R60" s="113">
        <f t="shared" si="3"/>
        <v>-4334.1064</v>
      </c>
      <c r="S60" s="114">
        <v>792</v>
      </c>
    </row>
    <row r="61" spans="1:19" ht="12.75">
      <c r="A61" s="27" t="s">
        <v>140</v>
      </c>
      <c r="B61" s="28">
        <v>71</v>
      </c>
      <c r="C61" s="108">
        <v>7909.4</v>
      </c>
      <c r="D61" s="109">
        <v>1581.88</v>
      </c>
      <c r="E61" s="8">
        <v>5176.48</v>
      </c>
      <c r="F61" s="7">
        <v>1151.04</v>
      </c>
      <c r="G61" s="108">
        <v>1105.4267854351333</v>
      </c>
      <c r="H61" s="11">
        <v>1151.04</v>
      </c>
      <c r="I61" s="7">
        <v>1588.4352000000001</v>
      </c>
      <c r="J61" s="110">
        <f t="shared" si="1"/>
        <v>3844.9019854351336</v>
      </c>
      <c r="K61" s="111">
        <v>541.00296</v>
      </c>
      <c r="L61" s="112">
        <v>901.6716</v>
      </c>
      <c r="M61" s="112">
        <v>3310.0838999999996</v>
      </c>
      <c r="N61" s="9">
        <v>0</v>
      </c>
      <c r="O61" s="9">
        <v>225.4179</v>
      </c>
      <c r="P61" s="7">
        <f t="shared" si="0"/>
        <v>4978.1763599999995</v>
      </c>
      <c r="Q61" s="110">
        <f t="shared" si="2"/>
        <v>-1133.2743745648659</v>
      </c>
      <c r="R61" s="113">
        <f t="shared" si="3"/>
        <v>-3588.0447999999997</v>
      </c>
      <c r="S61" s="114">
        <v>421</v>
      </c>
    </row>
    <row r="62" spans="1:19" ht="12.75">
      <c r="A62" s="27" t="s">
        <v>141</v>
      </c>
      <c r="B62" s="28">
        <v>73.1</v>
      </c>
      <c r="C62" s="108">
        <v>8143.34</v>
      </c>
      <c r="D62" s="109">
        <v>1628.668</v>
      </c>
      <c r="E62" s="8">
        <v>6514.672</v>
      </c>
      <c r="F62" s="7">
        <v>0</v>
      </c>
      <c r="G62" s="108">
        <v>1138.1225072578625</v>
      </c>
      <c r="H62" s="11">
        <v>0</v>
      </c>
      <c r="I62" s="7">
        <v>2180.5656</v>
      </c>
      <c r="J62" s="110">
        <f t="shared" si="1"/>
        <v>3318.6881072578626</v>
      </c>
      <c r="K62" s="111">
        <v>557.004456</v>
      </c>
      <c r="L62" s="112">
        <v>928.3407599999999</v>
      </c>
      <c r="M62" s="112">
        <v>3407.9877899999997</v>
      </c>
      <c r="N62" s="9">
        <v>0</v>
      </c>
      <c r="O62" s="9">
        <v>232.08518999999998</v>
      </c>
      <c r="P62" s="7">
        <f t="shared" si="0"/>
        <v>5125.418195999999</v>
      </c>
      <c r="Q62" s="110">
        <f t="shared" si="2"/>
        <v>-1806.730088742136</v>
      </c>
      <c r="R62" s="113">
        <f t="shared" si="3"/>
        <v>-4334.1064</v>
      </c>
      <c r="S62" s="114">
        <v>148</v>
      </c>
    </row>
    <row r="63" spans="1:19" ht="12.75">
      <c r="A63" s="27" t="s">
        <v>142</v>
      </c>
      <c r="B63" s="28">
        <v>72.9</v>
      </c>
      <c r="C63" s="108">
        <v>8121.06</v>
      </c>
      <c r="D63" s="109">
        <v>1624.2120000000002</v>
      </c>
      <c r="E63" s="8">
        <v>6496.848</v>
      </c>
      <c r="F63" s="7">
        <v>0</v>
      </c>
      <c r="G63" s="108">
        <v>1135.0086289890314</v>
      </c>
      <c r="H63" s="11">
        <v>0</v>
      </c>
      <c r="I63" s="7">
        <v>2199.2232</v>
      </c>
      <c r="J63" s="110">
        <f t="shared" si="1"/>
        <v>3334.2318289890313</v>
      </c>
      <c r="K63" s="111">
        <v>555.480504</v>
      </c>
      <c r="L63" s="112">
        <v>925.8008400000001</v>
      </c>
      <c r="M63" s="112">
        <v>3398.66361</v>
      </c>
      <c r="N63" s="9">
        <v>0</v>
      </c>
      <c r="O63" s="9">
        <v>231.45021000000003</v>
      </c>
      <c r="P63" s="7">
        <f t="shared" si="0"/>
        <v>5111.3951640000005</v>
      </c>
      <c r="Q63" s="110">
        <f t="shared" si="2"/>
        <v>-1777.1633350109691</v>
      </c>
      <c r="R63" s="113">
        <f t="shared" si="3"/>
        <v>-4297.6248</v>
      </c>
      <c r="S63" s="114">
        <v>0</v>
      </c>
    </row>
    <row r="64" spans="1:19" ht="12.75">
      <c r="A64" s="27" t="s">
        <v>143</v>
      </c>
      <c r="B64" s="28">
        <v>71.2</v>
      </c>
      <c r="C64" s="108">
        <v>7931.68</v>
      </c>
      <c r="D64" s="109">
        <v>1586.3360000000002</v>
      </c>
      <c r="E64" s="8">
        <v>4036.784</v>
      </c>
      <c r="F64" s="7">
        <v>2308.56</v>
      </c>
      <c r="G64" s="108">
        <v>1108.5406637039648</v>
      </c>
      <c r="H64" s="11">
        <v>2308.56</v>
      </c>
      <c r="I64" s="7">
        <v>1846.848</v>
      </c>
      <c r="J64" s="110">
        <f t="shared" si="1"/>
        <v>5263.9486637039645</v>
      </c>
      <c r="K64" s="111">
        <v>542.526912</v>
      </c>
      <c r="L64" s="112">
        <v>904.2115200000001</v>
      </c>
      <c r="M64" s="112">
        <v>3319.40808</v>
      </c>
      <c r="N64" s="9">
        <v>271.75</v>
      </c>
      <c r="O64" s="9">
        <v>226.05288000000002</v>
      </c>
      <c r="P64" s="7">
        <f t="shared" si="0"/>
        <v>5263.949392</v>
      </c>
      <c r="Q64" s="110">
        <f t="shared" si="2"/>
        <v>-0.0007282960359589197</v>
      </c>
      <c r="R64" s="113">
        <f t="shared" si="3"/>
        <v>-2189.936</v>
      </c>
      <c r="S64" s="114">
        <v>0</v>
      </c>
    </row>
    <row r="65" spans="1:19" ht="12.75">
      <c r="A65" s="27" t="s">
        <v>144</v>
      </c>
      <c r="B65" s="28">
        <v>70.1</v>
      </c>
      <c r="C65" s="108">
        <v>7809.14</v>
      </c>
      <c r="D65" s="109">
        <v>1561.828</v>
      </c>
      <c r="E65" s="8">
        <v>5122.192</v>
      </c>
      <c r="F65" s="7">
        <v>1125.12</v>
      </c>
      <c r="G65" s="108">
        <v>1091.414333225392</v>
      </c>
      <c r="H65" s="11">
        <v>1125.12</v>
      </c>
      <c r="I65" s="7">
        <v>1573.5312000000001</v>
      </c>
      <c r="J65" s="110">
        <f t="shared" si="1"/>
        <v>3790.065533225392</v>
      </c>
      <c r="K65" s="111">
        <v>534.145176</v>
      </c>
      <c r="L65" s="112">
        <v>890.24196</v>
      </c>
      <c r="M65" s="112">
        <v>3268.1250899999995</v>
      </c>
      <c r="N65" s="9">
        <v>0</v>
      </c>
      <c r="O65" s="9">
        <v>222.56049</v>
      </c>
      <c r="P65" s="7">
        <f t="shared" si="0"/>
        <v>4915.072716</v>
      </c>
      <c r="Q65" s="110">
        <f t="shared" si="2"/>
        <v>-1125.0071827746078</v>
      </c>
      <c r="R65" s="113">
        <f t="shared" si="3"/>
        <v>-3548.6607999999997</v>
      </c>
      <c r="S65" s="114">
        <v>0</v>
      </c>
    </row>
    <row r="66" spans="1:19" ht="12.75">
      <c r="A66" s="27" t="s">
        <v>145</v>
      </c>
      <c r="B66" s="28">
        <v>72.9</v>
      </c>
      <c r="C66" s="108">
        <v>8121.06</v>
      </c>
      <c r="D66" s="109">
        <v>1624.2120000000002</v>
      </c>
      <c r="E66" s="8">
        <v>5316.648</v>
      </c>
      <c r="F66" s="7">
        <v>1180.2</v>
      </c>
      <c r="G66" s="108">
        <v>1135.0086289890314</v>
      </c>
      <c r="H66" s="11">
        <v>1180.2</v>
      </c>
      <c r="I66" s="7">
        <v>1631.7672000000005</v>
      </c>
      <c r="J66" s="110">
        <f t="shared" si="1"/>
        <v>3946.9758289890315</v>
      </c>
      <c r="K66" s="111">
        <v>555.480504</v>
      </c>
      <c r="L66" s="112">
        <v>925.8008400000001</v>
      </c>
      <c r="M66" s="112">
        <v>3398.66361</v>
      </c>
      <c r="N66" s="9">
        <v>0</v>
      </c>
      <c r="O66" s="9">
        <v>231.45021000000003</v>
      </c>
      <c r="P66" s="7">
        <f t="shared" si="0"/>
        <v>5111.3951640000005</v>
      </c>
      <c r="Q66" s="110">
        <f t="shared" si="2"/>
        <v>-1164.419335010969</v>
      </c>
      <c r="R66" s="113">
        <f t="shared" si="3"/>
        <v>-3684.8808</v>
      </c>
      <c r="S66" s="114">
        <v>830</v>
      </c>
    </row>
    <row r="67" spans="1:19" ht="12.75">
      <c r="A67" s="27" t="s">
        <v>146</v>
      </c>
      <c r="B67" s="28">
        <v>70</v>
      </c>
      <c r="C67" s="108">
        <v>7798</v>
      </c>
      <c r="D67" s="109">
        <v>1559.6</v>
      </c>
      <c r="E67" s="8">
        <v>6238.4</v>
      </c>
      <c r="F67" s="7">
        <v>0</v>
      </c>
      <c r="G67" s="108">
        <v>1089.8573940909764</v>
      </c>
      <c r="H67" s="11">
        <v>0</v>
      </c>
      <c r="I67" s="7">
        <v>2088.1056</v>
      </c>
      <c r="J67" s="110">
        <f t="shared" si="1"/>
        <v>3177.9629940909763</v>
      </c>
      <c r="K67" s="111">
        <v>533.3832</v>
      </c>
      <c r="L67" s="112">
        <v>888.972</v>
      </c>
      <c r="M67" s="112">
        <v>3263.4629999999997</v>
      </c>
      <c r="N67" s="9">
        <v>0</v>
      </c>
      <c r="O67" s="9">
        <v>222.243</v>
      </c>
      <c r="P67" s="7">
        <f t="shared" si="0"/>
        <v>4908.0612</v>
      </c>
      <c r="Q67" s="110">
        <f t="shared" si="2"/>
        <v>-1730.0982059090238</v>
      </c>
      <c r="R67" s="113">
        <f t="shared" si="3"/>
        <v>-4150.2944</v>
      </c>
      <c r="S67" s="114">
        <v>0</v>
      </c>
    </row>
    <row r="68" spans="1:19" ht="12.75">
      <c r="A68" s="27" t="s">
        <v>147</v>
      </c>
      <c r="B68" s="28">
        <v>72.1</v>
      </c>
      <c r="C68" s="108">
        <v>8031.94</v>
      </c>
      <c r="D68" s="109">
        <v>1606.388</v>
      </c>
      <c r="E68" s="8">
        <v>5235.631999999999</v>
      </c>
      <c r="F68" s="7">
        <v>1189.92</v>
      </c>
      <c r="G68" s="108">
        <v>1122.5531159137056</v>
      </c>
      <c r="H68" s="11">
        <v>1189.92</v>
      </c>
      <c r="I68" s="7">
        <v>1603.3944000000001</v>
      </c>
      <c r="J68" s="110">
        <f t="shared" si="1"/>
        <v>3915.8675159137056</v>
      </c>
      <c r="K68" s="111">
        <v>549.384696</v>
      </c>
      <c r="L68" s="112">
        <v>915.6411599999999</v>
      </c>
      <c r="M68" s="112">
        <v>3361.3668899999993</v>
      </c>
      <c r="N68" s="9">
        <v>0</v>
      </c>
      <c r="O68" s="9">
        <v>228.91028999999997</v>
      </c>
      <c r="P68" s="7">
        <f t="shared" si="0"/>
        <v>5055.303035999999</v>
      </c>
      <c r="Q68" s="110">
        <f t="shared" si="2"/>
        <v>-1139.4355200862938</v>
      </c>
      <c r="R68" s="113">
        <f t="shared" si="3"/>
        <v>-3632.2375999999986</v>
      </c>
      <c r="S68" s="114">
        <v>0</v>
      </c>
    </row>
    <row r="69" spans="1:19" ht="12.75">
      <c r="A69" s="27" t="s">
        <v>148</v>
      </c>
      <c r="B69" s="28">
        <v>72.1</v>
      </c>
      <c r="C69" s="108">
        <v>8031.94</v>
      </c>
      <c r="D69" s="109">
        <v>1606.388</v>
      </c>
      <c r="E69" s="8">
        <v>6425.551999999999</v>
      </c>
      <c r="F69" s="7">
        <v>0</v>
      </c>
      <c r="G69" s="108">
        <v>1122.5531159137056</v>
      </c>
      <c r="H69" s="11">
        <v>0</v>
      </c>
      <c r="I69" s="7">
        <v>2150.7576000000004</v>
      </c>
      <c r="J69" s="110">
        <f t="shared" si="1"/>
        <v>3273.310715913706</v>
      </c>
      <c r="K69" s="111">
        <v>549.384696</v>
      </c>
      <c r="L69" s="112">
        <v>915.6411599999999</v>
      </c>
      <c r="M69" s="112">
        <v>3361.3668899999993</v>
      </c>
      <c r="N69" s="9">
        <v>0</v>
      </c>
      <c r="O69" s="9">
        <v>228.91028999999997</v>
      </c>
      <c r="P69" s="7">
        <f t="shared" si="0"/>
        <v>5055.303035999999</v>
      </c>
      <c r="Q69" s="110">
        <f t="shared" si="2"/>
        <v>-1781.9923200862931</v>
      </c>
      <c r="R69" s="113">
        <f t="shared" si="3"/>
        <v>-4274.794399999999</v>
      </c>
      <c r="S69" s="114">
        <v>1207</v>
      </c>
    </row>
    <row r="70" spans="1:19" ht="12.75">
      <c r="A70" s="27" t="s">
        <v>149</v>
      </c>
      <c r="B70" s="28">
        <v>72.2</v>
      </c>
      <c r="C70" s="108">
        <v>8043.08</v>
      </c>
      <c r="D70" s="109">
        <v>1608.616</v>
      </c>
      <c r="E70" s="8">
        <v>6434.464</v>
      </c>
      <c r="F70" s="7">
        <v>0</v>
      </c>
      <c r="G70" s="108">
        <v>1124.1100550481215</v>
      </c>
      <c r="H70" s="11">
        <v>0</v>
      </c>
      <c r="I70" s="7">
        <v>2153.7384</v>
      </c>
      <c r="J70" s="110">
        <f t="shared" si="1"/>
        <v>3277.8484550481217</v>
      </c>
      <c r="K70" s="111">
        <v>550.146672</v>
      </c>
      <c r="L70" s="112">
        <v>916.91112</v>
      </c>
      <c r="M70" s="112">
        <v>3366.02898</v>
      </c>
      <c r="N70" s="9">
        <v>0</v>
      </c>
      <c r="O70" s="9">
        <v>229.22778</v>
      </c>
      <c r="P70" s="7">
        <f t="shared" si="0"/>
        <v>5062.314552</v>
      </c>
      <c r="Q70" s="110">
        <f t="shared" si="2"/>
        <v>-1784.4660969518782</v>
      </c>
      <c r="R70" s="113">
        <f t="shared" si="3"/>
        <v>-4280.7256</v>
      </c>
      <c r="S70" s="114">
        <v>0</v>
      </c>
    </row>
    <row r="71" spans="1:19" ht="12.75">
      <c r="A71" s="27" t="s">
        <v>150</v>
      </c>
      <c r="B71" s="28">
        <v>72</v>
      </c>
      <c r="C71" s="108">
        <v>8020.8</v>
      </c>
      <c r="D71" s="109">
        <v>1604.16</v>
      </c>
      <c r="E71" s="8">
        <v>5259.12</v>
      </c>
      <c r="F71" s="7">
        <v>1157.52</v>
      </c>
      <c r="G71" s="108">
        <v>1120.9961767792902</v>
      </c>
      <c r="H71" s="11">
        <v>1157.52</v>
      </c>
      <c r="I71" s="7">
        <v>1615.3176</v>
      </c>
      <c r="J71" s="110">
        <f t="shared" si="1"/>
        <v>3893.83377677929</v>
      </c>
      <c r="K71" s="111">
        <v>548.6227200000001</v>
      </c>
      <c r="L71" s="112">
        <v>914.3712</v>
      </c>
      <c r="M71" s="112">
        <v>3356.7048</v>
      </c>
      <c r="N71" s="9">
        <v>0</v>
      </c>
      <c r="O71" s="9">
        <v>228.5928</v>
      </c>
      <c r="P71" s="7">
        <f t="shared" si="0"/>
        <v>5048.29152</v>
      </c>
      <c r="Q71" s="110">
        <f t="shared" si="2"/>
        <v>-1154.4577432207097</v>
      </c>
      <c r="R71" s="113">
        <f t="shared" si="3"/>
        <v>-3643.8023999999996</v>
      </c>
      <c r="S71" s="114">
        <v>213</v>
      </c>
    </row>
    <row r="72" spans="1:19" ht="12.75">
      <c r="A72" s="27" t="s">
        <v>151</v>
      </c>
      <c r="B72" s="28">
        <v>71</v>
      </c>
      <c r="C72" s="108">
        <v>7909.4</v>
      </c>
      <c r="D72" s="109">
        <v>1581.88</v>
      </c>
      <c r="E72" s="8">
        <v>5257.48</v>
      </c>
      <c r="F72" s="7">
        <v>1070.04</v>
      </c>
      <c r="G72" s="108">
        <v>1105.4267854351333</v>
      </c>
      <c r="H72" s="11">
        <v>1070.04</v>
      </c>
      <c r="I72" s="7">
        <v>1649.5968</v>
      </c>
      <c r="J72" s="110">
        <f t="shared" si="1"/>
        <v>3825.063585435133</v>
      </c>
      <c r="K72" s="111">
        <v>541.00296</v>
      </c>
      <c r="L72" s="112">
        <v>901.6716</v>
      </c>
      <c r="M72" s="112">
        <v>3310.0838999999996</v>
      </c>
      <c r="N72" s="9">
        <v>0</v>
      </c>
      <c r="O72" s="9">
        <v>225.4179</v>
      </c>
      <c r="P72" s="7">
        <f t="shared" si="0"/>
        <v>4978.1763599999995</v>
      </c>
      <c r="Q72" s="110">
        <f t="shared" si="2"/>
        <v>-1153.1127745648664</v>
      </c>
      <c r="R72" s="113">
        <f t="shared" si="3"/>
        <v>-3607.8831999999993</v>
      </c>
      <c r="S72" s="114">
        <v>468</v>
      </c>
    </row>
    <row r="73" spans="1:19" ht="12.75">
      <c r="A73" s="27" t="s">
        <v>152</v>
      </c>
      <c r="B73" s="28">
        <v>71.6</v>
      </c>
      <c r="C73" s="108">
        <v>7976.24</v>
      </c>
      <c r="D73" s="109">
        <v>1595.248</v>
      </c>
      <c r="E73" s="8">
        <v>6380.992</v>
      </c>
      <c r="F73" s="7">
        <v>0</v>
      </c>
      <c r="G73" s="108">
        <v>1114.7684202416274</v>
      </c>
      <c r="H73" s="11">
        <v>0</v>
      </c>
      <c r="I73" s="7">
        <v>2135.7984</v>
      </c>
      <c r="J73" s="110">
        <f t="shared" si="1"/>
        <v>3250.5668202416273</v>
      </c>
      <c r="K73" s="111">
        <v>545.574816</v>
      </c>
      <c r="L73" s="112">
        <v>909.29136</v>
      </c>
      <c r="M73" s="112">
        <v>3338.05644</v>
      </c>
      <c r="N73" s="9">
        <v>0</v>
      </c>
      <c r="O73" s="9">
        <v>227.32284</v>
      </c>
      <c r="P73" s="7">
        <f t="shared" si="0"/>
        <v>5020.245456</v>
      </c>
      <c r="Q73" s="110">
        <f t="shared" si="2"/>
        <v>-1769.6786357583724</v>
      </c>
      <c r="R73" s="113">
        <f t="shared" si="3"/>
        <v>-4245.1936000000005</v>
      </c>
      <c r="S73" s="114">
        <v>0</v>
      </c>
    </row>
    <row r="74" spans="1:19" ht="12.75">
      <c r="A74" s="27" t="s">
        <v>153</v>
      </c>
      <c r="B74" s="28">
        <v>72.8</v>
      </c>
      <c r="C74" s="108">
        <v>8109.92</v>
      </c>
      <c r="D74" s="109">
        <v>1621.984</v>
      </c>
      <c r="E74" s="8">
        <v>5310.976</v>
      </c>
      <c r="F74" s="7">
        <v>1176.96</v>
      </c>
      <c r="G74" s="108">
        <v>1133.4516898546156</v>
      </c>
      <c r="H74" s="11">
        <v>1176.96</v>
      </c>
      <c r="I74" s="7">
        <v>3722.22</v>
      </c>
      <c r="J74" s="110">
        <f t="shared" si="1"/>
        <v>6032.631689854616</v>
      </c>
      <c r="K74" s="111">
        <v>554.718528</v>
      </c>
      <c r="L74" s="112">
        <v>924.5308799999999</v>
      </c>
      <c r="M74" s="112">
        <v>3394.0015199999993</v>
      </c>
      <c r="N74" s="9">
        <v>4512</v>
      </c>
      <c r="O74" s="9">
        <v>231.13271999999998</v>
      </c>
      <c r="P74" s="7">
        <f t="shared" si="0"/>
        <v>9616.383647999999</v>
      </c>
      <c r="Q74" s="110">
        <f t="shared" si="2"/>
        <v>-3583.7519581453835</v>
      </c>
      <c r="R74" s="113">
        <f t="shared" si="3"/>
        <v>-1588.7559999999999</v>
      </c>
      <c r="S74" s="114">
        <v>876</v>
      </c>
    </row>
    <row r="75" spans="1:19" ht="12.75">
      <c r="A75" s="27" t="s">
        <v>154</v>
      </c>
      <c r="B75" s="28">
        <v>71.2</v>
      </c>
      <c r="C75" s="108">
        <v>7931.68</v>
      </c>
      <c r="D75" s="109">
        <v>1586.3360000000002</v>
      </c>
      <c r="E75" s="8">
        <v>6345.344</v>
      </c>
      <c r="F75" s="7">
        <v>0</v>
      </c>
      <c r="G75" s="108">
        <v>1108.5406637039648</v>
      </c>
      <c r="H75" s="11">
        <v>0</v>
      </c>
      <c r="I75" s="7">
        <v>4184.568</v>
      </c>
      <c r="J75" s="110">
        <f t="shared" si="1"/>
        <v>5293.108663703965</v>
      </c>
      <c r="K75" s="111">
        <v>542.526912</v>
      </c>
      <c r="L75" s="112">
        <v>904.2115200000001</v>
      </c>
      <c r="M75" s="112">
        <v>3319.40808</v>
      </c>
      <c r="N75" s="9">
        <v>300.9092717039648</v>
      </c>
      <c r="O75" s="9">
        <v>226.05288000000002</v>
      </c>
      <c r="P75" s="7">
        <f t="shared" si="0"/>
        <v>5293.108663703965</v>
      </c>
      <c r="Q75" s="110">
        <f t="shared" si="2"/>
        <v>0</v>
      </c>
      <c r="R75" s="113">
        <f t="shared" si="3"/>
        <v>-2160.776</v>
      </c>
      <c r="S75" s="114">
        <v>0</v>
      </c>
    </row>
    <row r="76" spans="1:19" ht="12.75">
      <c r="A76" s="27" t="s">
        <v>155</v>
      </c>
      <c r="B76" s="28">
        <v>73.3</v>
      </c>
      <c r="C76" s="108">
        <v>8165.62</v>
      </c>
      <c r="D76" s="109">
        <v>1633.1239999999998</v>
      </c>
      <c r="E76" s="8">
        <v>4155.895999999999</v>
      </c>
      <c r="F76" s="7">
        <v>2376.6</v>
      </c>
      <c r="G76" s="108">
        <v>1141.2363855266938</v>
      </c>
      <c r="H76" s="11">
        <v>2376.6</v>
      </c>
      <c r="I76" s="7">
        <v>2139.156</v>
      </c>
      <c r="J76" s="110">
        <f t="shared" si="1"/>
        <v>5656.992385526693</v>
      </c>
      <c r="K76" s="111">
        <v>558.5284079999999</v>
      </c>
      <c r="L76" s="112">
        <v>930.8806799999999</v>
      </c>
      <c r="M76" s="112">
        <v>3417.3119699999993</v>
      </c>
      <c r="N76" s="9">
        <v>517.5511575266937</v>
      </c>
      <c r="O76" s="9">
        <v>232.72016999999997</v>
      </c>
      <c r="P76" s="7">
        <f t="shared" si="0"/>
        <v>5656.992385526693</v>
      </c>
      <c r="Q76" s="110">
        <f t="shared" si="2"/>
        <v>0</v>
      </c>
      <c r="R76" s="113">
        <f t="shared" si="3"/>
        <v>-2016.7399999999989</v>
      </c>
      <c r="S76" s="114">
        <v>0</v>
      </c>
    </row>
    <row r="77" spans="1:19" ht="12.75">
      <c r="A77" s="27" t="s">
        <v>156</v>
      </c>
      <c r="B77" s="28">
        <v>72.4</v>
      </c>
      <c r="C77" s="108">
        <v>8065.36</v>
      </c>
      <c r="D77" s="109">
        <v>1613.0720000000001</v>
      </c>
      <c r="E77" s="8">
        <v>6452.2880000000005</v>
      </c>
      <c r="F77" s="7">
        <v>0</v>
      </c>
      <c r="G77" s="108">
        <v>1127.2239333169528</v>
      </c>
      <c r="H77" s="11">
        <v>0</v>
      </c>
      <c r="I77" s="7">
        <v>4225.5</v>
      </c>
      <c r="J77" s="110">
        <f t="shared" si="1"/>
        <v>5352.723933316953</v>
      </c>
      <c r="K77" s="111">
        <v>551.6706240000001</v>
      </c>
      <c r="L77" s="112">
        <v>919.4510400000001</v>
      </c>
      <c r="M77" s="112">
        <v>3375.35316</v>
      </c>
      <c r="N77" s="9">
        <v>276.38634931695196</v>
      </c>
      <c r="O77" s="9">
        <v>229.86276000000004</v>
      </c>
      <c r="P77" s="7">
        <f aca="true" t="shared" si="4" ref="P77:P85">O77+N77+M77+L77+K77</f>
        <v>5352.723933316953</v>
      </c>
      <c r="Q77" s="110">
        <f t="shared" si="2"/>
        <v>0</v>
      </c>
      <c r="R77" s="113">
        <f t="shared" si="3"/>
        <v>-2226.7880000000005</v>
      </c>
      <c r="S77" s="114">
        <v>664</v>
      </c>
    </row>
    <row r="78" spans="1:19" ht="12.75">
      <c r="A78" s="27" t="s">
        <v>157</v>
      </c>
      <c r="B78" s="28">
        <v>75.8</v>
      </c>
      <c r="C78" s="108">
        <v>8444.12</v>
      </c>
      <c r="D78" s="109">
        <v>1688.8239999999998</v>
      </c>
      <c r="E78" s="8">
        <v>6755.295999999999</v>
      </c>
      <c r="F78" s="7">
        <v>0</v>
      </c>
      <c r="G78" s="108">
        <v>1180.1598638870857</v>
      </c>
      <c r="H78" s="11">
        <v>0</v>
      </c>
      <c r="I78" s="7">
        <v>2261.1023999999998</v>
      </c>
      <c r="J78" s="110">
        <f aca="true" t="shared" si="5" ref="J78:J95">SUM(G78:I78)</f>
        <v>3441.2622638870853</v>
      </c>
      <c r="K78" s="111">
        <v>577.577808</v>
      </c>
      <c r="L78" s="112">
        <v>962.6296799999999</v>
      </c>
      <c r="M78" s="112">
        <v>3533.8642199999995</v>
      </c>
      <c r="N78" s="9">
        <v>0</v>
      </c>
      <c r="O78" s="9">
        <v>240.65741999999997</v>
      </c>
      <c r="P78" s="7">
        <f t="shared" si="4"/>
        <v>5314.729127999999</v>
      </c>
      <c r="Q78" s="110">
        <f aca="true" t="shared" si="6" ref="Q78:Q85">J78-P78</f>
        <v>-1873.4668641129138</v>
      </c>
      <c r="R78" s="113">
        <f aca="true" t="shared" si="7" ref="R78:R141">I78-E78</f>
        <v>-4494.1936</v>
      </c>
      <c r="S78" s="114">
        <v>900</v>
      </c>
    </row>
    <row r="79" spans="1:19" ht="12.75">
      <c r="A79" s="27" t="s">
        <v>158</v>
      </c>
      <c r="B79" s="28">
        <v>76.8</v>
      </c>
      <c r="C79" s="108">
        <v>8555.52</v>
      </c>
      <c r="D79" s="109">
        <v>1711.1040000000003</v>
      </c>
      <c r="E79" s="8">
        <v>4704.336</v>
      </c>
      <c r="F79" s="7">
        <v>2140.08</v>
      </c>
      <c r="G79" s="108">
        <v>1195.7292552312429</v>
      </c>
      <c r="H79" s="11">
        <v>2140.08</v>
      </c>
      <c r="I79" s="7">
        <v>1387.0656</v>
      </c>
      <c r="J79" s="110">
        <f t="shared" si="5"/>
        <v>4722.874855231243</v>
      </c>
      <c r="K79" s="111">
        <v>585.197568</v>
      </c>
      <c r="L79" s="112">
        <v>975.32928</v>
      </c>
      <c r="M79" s="112">
        <v>3580.48512</v>
      </c>
      <c r="N79" s="9">
        <v>0</v>
      </c>
      <c r="O79" s="9">
        <v>243.83232</v>
      </c>
      <c r="P79" s="7">
        <f t="shared" si="4"/>
        <v>5384.844288</v>
      </c>
      <c r="Q79" s="110">
        <f t="shared" si="6"/>
        <v>-661.9694327687575</v>
      </c>
      <c r="R79" s="113">
        <f t="shared" si="7"/>
        <v>-3317.2704000000003</v>
      </c>
      <c r="S79" s="114">
        <v>390</v>
      </c>
    </row>
    <row r="80" spans="1:19" ht="12.75">
      <c r="A80" s="27" t="s">
        <v>159</v>
      </c>
      <c r="B80" s="28">
        <v>73</v>
      </c>
      <c r="C80" s="108">
        <v>8132.2</v>
      </c>
      <c r="D80" s="109">
        <v>1626.44</v>
      </c>
      <c r="E80" s="8">
        <v>6505.76</v>
      </c>
      <c r="F80" s="7">
        <v>0</v>
      </c>
      <c r="G80" s="108">
        <v>1136.5655681234468</v>
      </c>
      <c r="H80" s="11">
        <v>0</v>
      </c>
      <c r="I80" s="7">
        <v>2177.64</v>
      </c>
      <c r="J80" s="110">
        <f t="shared" si="5"/>
        <v>3314.205568123447</v>
      </c>
      <c r="K80" s="111">
        <v>556.2424800000001</v>
      </c>
      <c r="L80" s="112">
        <v>927.0708000000001</v>
      </c>
      <c r="M80" s="112">
        <v>3403.3257000000003</v>
      </c>
      <c r="N80" s="9">
        <v>0</v>
      </c>
      <c r="O80" s="9">
        <v>231.76770000000002</v>
      </c>
      <c r="P80" s="7">
        <f t="shared" si="4"/>
        <v>5118.40668</v>
      </c>
      <c r="Q80" s="110">
        <f t="shared" si="6"/>
        <v>-1804.2011118765531</v>
      </c>
      <c r="R80" s="113">
        <f t="shared" si="7"/>
        <v>-4328.120000000001</v>
      </c>
      <c r="S80" s="114">
        <v>876</v>
      </c>
    </row>
    <row r="81" spans="1:19" ht="12.75">
      <c r="A81" s="27" t="s">
        <v>160</v>
      </c>
      <c r="B81" s="28">
        <v>70.6</v>
      </c>
      <c r="C81" s="108">
        <v>7864.84</v>
      </c>
      <c r="D81" s="109">
        <v>1572.9679999999998</v>
      </c>
      <c r="E81" s="8">
        <v>6291.871999999999</v>
      </c>
      <c r="F81" s="7">
        <v>0</v>
      </c>
      <c r="G81" s="108">
        <v>1099.1990288974705</v>
      </c>
      <c r="H81" s="11">
        <v>0</v>
      </c>
      <c r="I81" s="7">
        <v>4793.148</v>
      </c>
      <c r="J81" s="110">
        <f t="shared" si="5"/>
        <v>5892.34702889747</v>
      </c>
      <c r="K81" s="111">
        <v>537.955056</v>
      </c>
      <c r="L81" s="112">
        <v>896.5917599999999</v>
      </c>
      <c r="M81" s="112">
        <v>3291.4355399999995</v>
      </c>
      <c r="N81" s="9">
        <v>942.22</v>
      </c>
      <c r="O81" s="9">
        <v>224.14793999999998</v>
      </c>
      <c r="P81" s="7">
        <f t="shared" si="4"/>
        <v>5892.350296</v>
      </c>
      <c r="Q81" s="110">
        <f t="shared" si="6"/>
        <v>-0.0032671025292074773</v>
      </c>
      <c r="R81" s="113">
        <f t="shared" si="7"/>
        <v>-1498.7239999999993</v>
      </c>
      <c r="S81" s="114">
        <v>1462</v>
      </c>
    </row>
    <row r="82" spans="1:19" ht="12.75">
      <c r="A82" s="27" t="s">
        <v>161</v>
      </c>
      <c r="B82" s="28">
        <v>69.2</v>
      </c>
      <c r="C82" s="108">
        <v>7708.88</v>
      </c>
      <c r="D82" s="109">
        <v>1541.7760000000003</v>
      </c>
      <c r="E82" s="8">
        <v>5035.504000000001</v>
      </c>
      <c r="F82" s="7">
        <v>1131.6</v>
      </c>
      <c r="G82" s="108">
        <v>1077.4018810156513</v>
      </c>
      <c r="H82" s="11">
        <v>1131.6</v>
      </c>
      <c r="I82" s="7">
        <v>1570.5504</v>
      </c>
      <c r="J82" s="110">
        <f t="shared" si="5"/>
        <v>3779.5522810156513</v>
      </c>
      <c r="K82" s="111">
        <v>527.2873920000001</v>
      </c>
      <c r="L82" s="112">
        <v>878.8123200000001</v>
      </c>
      <c r="M82" s="112">
        <v>3226.1662800000004</v>
      </c>
      <c r="N82" s="9">
        <v>0</v>
      </c>
      <c r="O82" s="9">
        <v>219.70308000000003</v>
      </c>
      <c r="P82" s="7">
        <f t="shared" si="4"/>
        <v>4851.969072000001</v>
      </c>
      <c r="Q82" s="110">
        <f t="shared" si="6"/>
        <v>-1072.4167909843495</v>
      </c>
      <c r="R82" s="113">
        <f t="shared" si="7"/>
        <v>-3464.9536000000007</v>
      </c>
      <c r="S82" s="114">
        <v>830</v>
      </c>
    </row>
    <row r="83" spans="1:19" ht="12.75">
      <c r="A83" s="27" t="s">
        <v>162</v>
      </c>
      <c r="B83" s="28">
        <v>72.3</v>
      </c>
      <c r="C83" s="108">
        <v>8054.22</v>
      </c>
      <c r="D83" s="109">
        <v>1610.844</v>
      </c>
      <c r="E83" s="8">
        <v>4102.416</v>
      </c>
      <c r="F83" s="7">
        <v>2340.96</v>
      </c>
      <c r="G83" s="108">
        <v>1125.666994182537</v>
      </c>
      <c r="H83" s="11">
        <v>2340.96</v>
      </c>
      <c r="I83" s="7">
        <v>2279.43</v>
      </c>
      <c r="J83" s="110">
        <f t="shared" si="5"/>
        <v>5746.056994182537</v>
      </c>
      <c r="K83" s="111">
        <v>550.9086480000001</v>
      </c>
      <c r="L83" s="112">
        <v>918.1810800000001</v>
      </c>
      <c r="M83" s="112">
        <v>3370.69107</v>
      </c>
      <c r="N83" s="9">
        <v>676.73</v>
      </c>
      <c r="O83" s="9">
        <v>229.54527000000002</v>
      </c>
      <c r="P83" s="7">
        <f t="shared" si="4"/>
        <v>5746.056068</v>
      </c>
      <c r="Q83" s="110">
        <f t="shared" si="6"/>
        <v>0.0009261825371140731</v>
      </c>
      <c r="R83" s="113">
        <f t="shared" si="7"/>
        <v>-1822.9860000000003</v>
      </c>
      <c r="S83" s="114">
        <v>796.4</v>
      </c>
    </row>
    <row r="84" spans="1:19" ht="12.75">
      <c r="A84" s="27" t="s">
        <v>163</v>
      </c>
      <c r="B84" s="28">
        <v>71</v>
      </c>
      <c r="C84" s="108">
        <v>7909.4</v>
      </c>
      <c r="D84" s="109">
        <v>1581.88</v>
      </c>
      <c r="E84" s="8">
        <v>5186.2</v>
      </c>
      <c r="F84" s="7">
        <v>1141.32</v>
      </c>
      <c r="G84" s="108">
        <v>1105.4267854351333</v>
      </c>
      <c r="H84" s="11">
        <v>1141.32</v>
      </c>
      <c r="I84" s="7">
        <v>1592.9064</v>
      </c>
      <c r="J84" s="110">
        <f t="shared" si="5"/>
        <v>3839.6531854351333</v>
      </c>
      <c r="K84" s="111">
        <v>541.00296</v>
      </c>
      <c r="L84" s="112">
        <v>901.6716</v>
      </c>
      <c r="M84" s="112">
        <v>3310.0838999999996</v>
      </c>
      <c r="N84" s="9">
        <v>0</v>
      </c>
      <c r="O84" s="9">
        <v>225.4179</v>
      </c>
      <c r="P84" s="7">
        <f t="shared" si="4"/>
        <v>4978.1763599999995</v>
      </c>
      <c r="Q84" s="110">
        <f t="shared" si="6"/>
        <v>-1138.5231745648662</v>
      </c>
      <c r="R84" s="113">
        <f t="shared" si="7"/>
        <v>-3593.2936</v>
      </c>
      <c r="S84" s="114">
        <v>0</v>
      </c>
    </row>
    <row r="85" spans="1:19" ht="12.75">
      <c r="A85" s="27" t="s">
        <v>164</v>
      </c>
      <c r="B85" s="28">
        <v>362.5</v>
      </c>
      <c r="C85" s="108">
        <v>40382.5</v>
      </c>
      <c r="D85" s="109">
        <v>8076.5</v>
      </c>
      <c r="E85" s="8">
        <v>31150.21</v>
      </c>
      <c r="F85" s="7">
        <v>1155.79</v>
      </c>
      <c r="G85" s="108">
        <v>5643.904362256842</v>
      </c>
      <c r="H85" s="11">
        <v>1155.79</v>
      </c>
      <c r="I85" s="7">
        <v>15361.899</v>
      </c>
      <c r="J85" s="110">
        <f t="shared" si="5"/>
        <v>22161.59336225684</v>
      </c>
      <c r="K85" s="111">
        <v>2762.163</v>
      </c>
      <c r="L85" s="112">
        <v>4603.6050000000005</v>
      </c>
      <c r="M85" s="112">
        <v>16900.07625</v>
      </c>
      <c r="N85" s="9">
        <v>0</v>
      </c>
      <c r="O85" s="9">
        <v>1150.9012500000001</v>
      </c>
      <c r="P85" s="7">
        <f t="shared" si="4"/>
        <v>25416.745499999997</v>
      </c>
      <c r="Q85" s="110">
        <f t="shared" si="6"/>
        <v>-3255.1521377431563</v>
      </c>
      <c r="R85" s="113">
        <f t="shared" si="7"/>
        <v>-15788.311</v>
      </c>
      <c r="S85" s="114">
        <v>2725</v>
      </c>
    </row>
    <row r="86" spans="1:19" s="79" customFormat="1" ht="12.75">
      <c r="A86" s="70" t="s">
        <v>165</v>
      </c>
      <c r="B86" s="184"/>
      <c r="C86" s="185"/>
      <c r="D86" s="186">
        <v>0</v>
      </c>
      <c r="E86" s="187">
        <v>0</v>
      </c>
      <c r="F86" s="188"/>
      <c r="G86" s="185">
        <v>0</v>
      </c>
      <c r="H86" s="189"/>
      <c r="I86" s="188"/>
      <c r="J86" s="194">
        <f t="shared" si="5"/>
        <v>0</v>
      </c>
      <c r="K86" s="191"/>
      <c r="L86" s="192"/>
      <c r="M86" s="192"/>
      <c r="N86" s="193"/>
      <c r="O86" s="193"/>
      <c r="P86" s="188"/>
      <c r="Q86" s="194"/>
      <c r="R86" s="195">
        <f t="shared" si="7"/>
        <v>0</v>
      </c>
      <c r="S86" s="196"/>
    </row>
    <row r="87" spans="1:19" ht="12.75">
      <c r="A87" s="27" t="s">
        <v>166</v>
      </c>
      <c r="B87" s="28">
        <v>127.5</v>
      </c>
      <c r="C87" s="108">
        <v>14203.5</v>
      </c>
      <c r="D87" s="109">
        <v>2840.7</v>
      </c>
      <c r="E87" s="8">
        <v>9653.11</v>
      </c>
      <c r="F87" s="7">
        <v>1709.69</v>
      </c>
      <c r="G87" s="108">
        <v>1985.0973963799927</v>
      </c>
      <c r="H87" s="11">
        <v>1709.69</v>
      </c>
      <c r="I87" s="7">
        <v>1480.2639000000001</v>
      </c>
      <c r="J87" s="110">
        <f t="shared" si="5"/>
        <v>5175.051296379993</v>
      </c>
      <c r="K87" s="111">
        <v>971.5194</v>
      </c>
      <c r="L87" s="112">
        <v>1619.199</v>
      </c>
      <c r="M87" s="112">
        <v>5944.16475</v>
      </c>
      <c r="N87" s="9">
        <v>0</v>
      </c>
      <c r="O87" s="9">
        <v>404.79975</v>
      </c>
      <c r="P87" s="7">
        <f>O87+N87+M87+L87+K87</f>
        <v>8939.6829</v>
      </c>
      <c r="Q87" s="110">
        <f>J87-P87</f>
        <v>-3764.631603620007</v>
      </c>
      <c r="R87" s="113">
        <f t="shared" si="7"/>
        <v>-8172.846100000001</v>
      </c>
      <c r="S87" s="114">
        <v>0</v>
      </c>
    </row>
    <row r="88" spans="1:19" ht="12.75">
      <c r="A88" s="27" t="s">
        <v>167</v>
      </c>
      <c r="B88" s="28">
        <v>129.4</v>
      </c>
      <c r="C88" s="108">
        <v>14415.16</v>
      </c>
      <c r="D88" s="109">
        <v>2883.032</v>
      </c>
      <c r="E88" s="8">
        <v>8721.008000000002</v>
      </c>
      <c r="F88" s="7">
        <v>2811.12</v>
      </c>
      <c r="G88" s="108">
        <v>2014.6792399338908</v>
      </c>
      <c r="H88" s="11">
        <v>2811.12</v>
      </c>
      <c r="I88" s="7">
        <v>2020.0716000000004</v>
      </c>
      <c r="J88" s="110">
        <f t="shared" si="5"/>
        <v>6845.870839933891</v>
      </c>
      <c r="K88" s="111">
        <v>985.996944</v>
      </c>
      <c r="L88" s="112">
        <v>1643.32824</v>
      </c>
      <c r="M88" s="112">
        <v>6032.74446</v>
      </c>
      <c r="N88" s="9">
        <v>0</v>
      </c>
      <c r="O88" s="9">
        <v>410.83206</v>
      </c>
      <c r="P88" s="7">
        <f>O88+N88+M88+L88+K88</f>
        <v>9072.901704</v>
      </c>
      <c r="Q88" s="110">
        <f>J88-P88</f>
        <v>-2227.0308640661087</v>
      </c>
      <c r="R88" s="113">
        <f t="shared" si="7"/>
        <v>-6700.936400000001</v>
      </c>
      <c r="S88" s="114">
        <v>0</v>
      </c>
    </row>
    <row r="89" spans="1:19" s="79" customFormat="1" ht="12.75">
      <c r="A89" s="70" t="s">
        <v>168</v>
      </c>
      <c r="B89" s="184"/>
      <c r="C89" s="185"/>
      <c r="D89" s="186">
        <v>0</v>
      </c>
      <c r="E89" s="187">
        <v>0</v>
      </c>
      <c r="F89" s="188"/>
      <c r="G89" s="185">
        <v>0</v>
      </c>
      <c r="H89" s="189"/>
      <c r="I89" s="188"/>
      <c r="J89" s="194">
        <f t="shared" si="5"/>
        <v>0</v>
      </c>
      <c r="K89" s="191"/>
      <c r="L89" s="192"/>
      <c r="M89" s="192"/>
      <c r="N89" s="193"/>
      <c r="O89" s="193"/>
      <c r="P89" s="188"/>
      <c r="Q89" s="194"/>
      <c r="R89" s="195">
        <f t="shared" si="7"/>
        <v>0</v>
      </c>
      <c r="S89" s="196"/>
    </row>
    <row r="90" spans="1:19" ht="12.75">
      <c r="A90" s="27" t="s">
        <v>169</v>
      </c>
      <c r="B90" s="28">
        <v>173.3</v>
      </c>
      <c r="C90" s="108">
        <v>19305.62</v>
      </c>
      <c r="D90" s="109">
        <v>3861.1240000000007</v>
      </c>
      <c r="E90" s="8">
        <v>14030.776000000003</v>
      </c>
      <c r="F90" s="7">
        <v>1413.72</v>
      </c>
      <c r="G90" s="108">
        <v>2698.175519942375</v>
      </c>
      <c r="H90" s="11">
        <v>1413.72</v>
      </c>
      <c r="I90" s="7">
        <v>644.9039999999999</v>
      </c>
      <c r="J90" s="110">
        <f t="shared" si="5"/>
        <v>4756.799519942375</v>
      </c>
      <c r="K90" s="111">
        <v>1320.5044080000002</v>
      </c>
      <c r="L90" s="112">
        <v>2200.8406800000002</v>
      </c>
      <c r="M90" s="112">
        <v>8079.401970000001</v>
      </c>
      <c r="N90" s="9">
        <v>0</v>
      </c>
      <c r="O90" s="9">
        <v>550.2101700000001</v>
      </c>
      <c r="P90" s="7">
        <f aca="true" t="shared" si="8" ref="P90:P95">O90+N90+M90+L90+K90</f>
        <v>12150.957228000003</v>
      </c>
      <c r="Q90" s="110">
        <f aca="true" t="shared" si="9" ref="Q90:Q95">J90-P90</f>
        <v>-7394.157708057628</v>
      </c>
      <c r="R90" s="113">
        <f t="shared" si="7"/>
        <v>-13385.872000000003</v>
      </c>
      <c r="S90" s="114">
        <v>0</v>
      </c>
    </row>
    <row r="91" spans="1:19" ht="12.75">
      <c r="A91" s="27" t="s">
        <v>170</v>
      </c>
      <c r="B91" s="28">
        <v>179.9</v>
      </c>
      <c r="C91" s="108">
        <v>20040.86</v>
      </c>
      <c r="D91" s="109">
        <v>4008.1720000000005</v>
      </c>
      <c r="E91" s="8">
        <v>16032.688</v>
      </c>
      <c r="F91" s="7">
        <v>0</v>
      </c>
      <c r="G91" s="108">
        <v>2800.93350281381</v>
      </c>
      <c r="H91" s="11">
        <v>0</v>
      </c>
      <c r="I91" s="7">
        <v>624.9780000000001</v>
      </c>
      <c r="J91" s="110">
        <f t="shared" si="5"/>
        <v>3425.91150281381</v>
      </c>
      <c r="K91" s="111">
        <v>1370.794824</v>
      </c>
      <c r="L91" s="112">
        <v>2284.6580400000003</v>
      </c>
      <c r="M91" s="112">
        <v>8387.099909999999</v>
      </c>
      <c r="N91" s="9">
        <v>0</v>
      </c>
      <c r="O91" s="9">
        <v>571.1645100000001</v>
      </c>
      <c r="P91" s="7">
        <f t="shared" si="8"/>
        <v>12613.717284</v>
      </c>
      <c r="Q91" s="110">
        <f t="shared" si="9"/>
        <v>-9187.80578118619</v>
      </c>
      <c r="R91" s="113">
        <f t="shared" si="7"/>
        <v>-15407.71</v>
      </c>
      <c r="S91" s="114">
        <v>0</v>
      </c>
    </row>
    <row r="92" spans="1:19" ht="12.75">
      <c r="A92" s="27" t="s">
        <v>171</v>
      </c>
      <c r="B92" s="28">
        <v>485.9</v>
      </c>
      <c r="C92" s="108">
        <v>54129.26</v>
      </c>
      <c r="D92" s="109">
        <v>10825.852000000003</v>
      </c>
      <c r="E92" s="8">
        <v>40044.80800000001</v>
      </c>
      <c r="F92" s="7">
        <v>3258.6</v>
      </c>
      <c r="G92" s="108">
        <v>7565.167254125794</v>
      </c>
      <c r="H92" s="11">
        <v>3258.6</v>
      </c>
      <c r="I92" s="7">
        <v>2389.23</v>
      </c>
      <c r="J92" s="110">
        <f t="shared" si="5"/>
        <v>13212.997254125794</v>
      </c>
      <c r="K92" s="111">
        <v>3702.4413840000007</v>
      </c>
      <c r="L92" s="112">
        <v>6170.735640000002</v>
      </c>
      <c r="M92" s="112">
        <v>22653.095310000004</v>
      </c>
      <c r="N92" s="9">
        <v>11061</v>
      </c>
      <c r="O92" s="9">
        <v>1542.6839100000004</v>
      </c>
      <c r="P92" s="7">
        <f t="shared" si="8"/>
        <v>45129.956244</v>
      </c>
      <c r="Q92" s="110">
        <f>J92-P92</f>
        <v>-31916.958989874205</v>
      </c>
      <c r="R92" s="113">
        <f t="shared" si="7"/>
        <v>-37655.57800000001</v>
      </c>
      <c r="S92" s="114">
        <v>0</v>
      </c>
    </row>
    <row r="93" spans="1:19" ht="12.75">
      <c r="A93" s="27" t="s">
        <v>172</v>
      </c>
      <c r="B93" s="28">
        <v>497.9</v>
      </c>
      <c r="C93" s="108">
        <v>55466.06</v>
      </c>
      <c r="D93" s="109">
        <v>11093.212</v>
      </c>
      <c r="E93" s="8">
        <v>41436.808</v>
      </c>
      <c r="F93" s="7">
        <v>2936.04</v>
      </c>
      <c r="G93" s="108">
        <v>7751.999950255674</v>
      </c>
      <c r="H93" s="11">
        <v>2936.04</v>
      </c>
      <c r="I93" s="7">
        <v>2683.854</v>
      </c>
      <c r="J93" s="110">
        <f t="shared" si="5"/>
        <v>13371.893950255673</v>
      </c>
      <c r="K93" s="111">
        <v>3793.878504</v>
      </c>
      <c r="L93" s="112">
        <v>6323.13084</v>
      </c>
      <c r="M93" s="112">
        <v>23212.54611</v>
      </c>
      <c r="N93" s="9">
        <v>18818</v>
      </c>
      <c r="O93" s="9">
        <v>1580.78271</v>
      </c>
      <c r="P93" s="7">
        <f t="shared" si="8"/>
        <v>53728.33816399999</v>
      </c>
      <c r="Q93" s="110">
        <f t="shared" si="9"/>
        <v>-40356.44421374432</v>
      </c>
      <c r="R93" s="113">
        <f t="shared" si="7"/>
        <v>-38752.954</v>
      </c>
      <c r="S93" s="114">
        <v>0</v>
      </c>
    </row>
    <row r="94" spans="1:19" ht="12.75">
      <c r="A94" s="27" t="s">
        <v>173</v>
      </c>
      <c r="B94" s="28">
        <v>369.9</v>
      </c>
      <c r="C94" s="108">
        <v>41206.86</v>
      </c>
      <c r="D94" s="109">
        <v>8241.372000000001</v>
      </c>
      <c r="E94" s="8">
        <v>26203.727999999996</v>
      </c>
      <c r="F94" s="7">
        <v>6761.76</v>
      </c>
      <c r="G94" s="108">
        <v>5759.117858203604</v>
      </c>
      <c r="H94" s="11">
        <v>6761.76</v>
      </c>
      <c r="I94" s="7">
        <v>13467.33</v>
      </c>
      <c r="J94" s="110">
        <f t="shared" si="5"/>
        <v>25988.207858203605</v>
      </c>
      <c r="K94" s="111">
        <v>2818.5492240000003</v>
      </c>
      <c r="L94" s="112">
        <v>4697.58204</v>
      </c>
      <c r="M94" s="112">
        <v>17245.07091</v>
      </c>
      <c r="N94" s="9">
        <v>13262</v>
      </c>
      <c r="O94" s="9">
        <v>1174.39551</v>
      </c>
      <c r="P94" s="7">
        <f t="shared" si="8"/>
        <v>39197.597684</v>
      </c>
      <c r="Q94" s="110">
        <f t="shared" si="9"/>
        <v>-13209.389825796396</v>
      </c>
      <c r="R94" s="113">
        <f t="shared" si="7"/>
        <v>-12736.397999999996</v>
      </c>
      <c r="S94" s="114">
        <v>0</v>
      </c>
    </row>
    <row r="95" spans="1:19" ht="13.5" thickBot="1">
      <c r="A95" s="73" t="s">
        <v>174</v>
      </c>
      <c r="B95" s="62">
        <v>711</v>
      </c>
      <c r="C95" s="121">
        <v>79205.4</v>
      </c>
      <c r="D95" s="122">
        <v>15841.08</v>
      </c>
      <c r="E95" s="123">
        <v>46607.52</v>
      </c>
      <c r="F95" s="124">
        <v>16756.8</v>
      </c>
      <c r="G95" s="108">
        <v>11069.83724569549</v>
      </c>
      <c r="H95" s="125">
        <v>16756.8</v>
      </c>
      <c r="I95" s="124">
        <v>10459.26</v>
      </c>
      <c r="J95" s="110">
        <f t="shared" si="5"/>
        <v>38285.89724569549</v>
      </c>
      <c r="K95" s="126">
        <v>5417.649359999999</v>
      </c>
      <c r="L95" s="127">
        <v>9029.4156</v>
      </c>
      <c r="M95" s="127">
        <v>33147.459899999994</v>
      </c>
      <c r="N95" s="128">
        <v>2759</v>
      </c>
      <c r="O95" s="128">
        <v>2257.3539</v>
      </c>
      <c r="P95" s="124">
        <f t="shared" si="8"/>
        <v>52610.87875999999</v>
      </c>
      <c r="Q95" s="129">
        <f t="shared" si="9"/>
        <v>-14324.981514304505</v>
      </c>
      <c r="R95" s="130">
        <f t="shared" si="7"/>
        <v>-36148.259999999995</v>
      </c>
      <c r="S95" s="131">
        <v>6341</v>
      </c>
    </row>
    <row r="96" spans="1:19" ht="13.5" thickBot="1">
      <c r="A96" s="63" t="s">
        <v>262</v>
      </c>
      <c r="B96" s="64">
        <f aca="true" t="shared" si="10" ref="B96:Q96">SUM(B13:B95)</f>
        <v>74108.14000000004</v>
      </c>
      <c r="C96" s="132">
        <f t="shared" si="10"/>
        <v>8255646.795999998</v>
      </c>
      <c r="D96" s="133">
        <f t="shared" si="10"/>
        <v>1651129.3591999996</v>
      </c>
      <c r="E96" s="134">
        <f t="shared" si="10"/>
        <v>4657860.506800001</v>
      </c>
      <c r="F96" s="135">
        <f t="shared" si="10"/>
        <v>1946656.9300000009</v>
      </c>
      <c r="G96" s="136">
        <f t="shared" si="10"/>
        <v>1153818.6334475612</v>
      </c>
      <c r="H96" s="137">
        <f t="shared" si="10"/>
        <v>1946656.9300000009</v>
      </c>
      <c r="I96" s="135">
        <f t="shared" si="10"/>
        <v>3495324.362400002</v>
      </c>
      <c r="J96" s="138">
        <f t="shared" si="10"/>
        <v>6595799.925847562</v>
      </c>
      <c r="K96" s="133">
        <f t="shared" si="10"/>
        <v>564686.2408464</v>
      </c>
      <c r="L96" s="139">
        <f t="shared" si="10"/>
        <v>941143.734744</v>
      </c>
      <c r="M96" s="139">
        <f t="shared" si="10"/>
        <v>3454988.184126001</v>
      </c>
      <c r="N96" s="139">
        <f t="shared" si="10"/>
        <v>703604.3167785475</v>
      </c>
      <c r="O96" s="139">
        <f t="shared" si="10"/>
        <v>235285.933686</v>
      </c>
      <c r="P96" s="135">
        <f t="shared" si="10"/>
        <v>5899708.410180947</v>
      </c>
      <c r="Q96" s="137">
        <f t="shared" si="10"/>
        <v>696091.5156666131</v>
      </c>
      <c r="R96" s="24">
        <f t="shared" si="7"/>
        <v>-1162536.1443999987</v>
      </c>
      <c r="S96" s="140">
        <f>SUM(S13:S95)</f>
        <v>823190.4999999999</v>
      </c>
    </row>
    <row r="97" spans="1:19" s="80" customFormat="1" ht="12.75">
      <c r="A97" s="72" t="s">
        <v>8</v>
      </c>
      <c r="B97" s="31"/>
      <c r="C97" s="10"/>
      <c r="D97" s="51"/>
      <c r="E97" s="3"/>
      <c r="F97" s="2"/>
      <c r="G97" s="10"/>
      <c r="H97" s="4"/>
      <c r="I97" s="2"/>
      <c r="J97" s="12"/>
      <c r="K97" s="51"/>
      <c r="L97" s="1"/>
      <c r="M97" s="1"/>
      <c r="N97" s="1"/>
      <c r="O97" s="1"/>
      <c r="P97" s="2"/>
      <c r="Q97" s="12"/>
      <c r="R97" s="141"/>
      <c r="S97" s="142"/>
    </row>
    <row r="98" spans="1:19" s="81" customFormat="1" ht="12.75">
      <c r="A98" s="72" t="s">
        <v>88</v>
      </c>
      <c r="B98" s="25"/>
      <c r="C98" s="10"/>
      <c r="D98" s="51"/>
      <c r="E98" s="3"/>
      <c r="F98" s="2"/>
      <c r="G98" s="10"/>
      <c r="H98" s="4"/>
      <c r="I98" s="2"/>
      <c r="J98" s="13"/>
      <c r="K98" s="51"/>
      <c r="L98" s="1"/>
      <c r="M98" s="1"/>
      <c r="N98" s="1"/>
      <c r="O98" s="1"/>
      <c r="P98" s="5"/>
      <c r="Q98" s="12"/>
      <c r="R98" s="113"/>
      <c r="S98" s="6"/>
    </row>
    <row r="99" spans="1:19" s="81" customFormat="1" ht="12.75">
      <c r="A99" s="27" t="s">
        <v>19</v>
      </c>
      <c r="B99" s="28">
        <v>851.8</v>
      </c>
      <c r="C99" s="108">
        <f>B99*8.77*5+B99*9.65*7</f>
        <v>94890.51999999999</v>
      </c>
      <c r="D99" s="109">
        <f>C99*0.2</f>
        <v>18978.104</v>
      </c>
      <c r="E99" s="8">
        <f aca="true" t="shared" si="11" ref="E99:E130">C99-D99-F99</f>
        <v>55774.015999999996</v>
      </c>
      <c r="F99" s="7">
        <v>20138.4</v>
      </c>
      <c r="G99" s="108">
        <v>13262.007546952767</v>
      </c>
      <c r="H99" s="11">
        <v>20138.4</v>
      </c>
      <c r="I99" s="7">
        <v>22206.819839999996</v>
      </c>
      <c r="J99" s="110">
        <f>SUM(G99:I99)</f>
        <v>55607.22738695276</v>
      </c>
      <c r="K99" s="111">
        <v>6490.511568</v>
      </c>
      <c r="L99" s="112">
        <v>10817.519279999999</v>
      </c>
      <c r="M99" s="112">
        <v>39711.68261999999</v>
      </c>
      <c r="N99" s="112">
        <v>0</v>
      </c>
      <c r="O99" s="9">
        <v>2704.3798199999997</v>
      </c>
      <c r="P99" s="7">
        <f aca="true" t="shared" si="12" ref="P99:P162">O99+N99+M99+L99+K99:K100</f>
        <v>59724.093288</v>
      </c>
      <c r="Q99" s="110">
        <f aca="true" t="shared" si="13" ref="Q99:Q162">J99-P99</f>
        <v>-4116.865901047233</v>
      </c>
      <c r="R99" s="113">
        <f t="shared" si="7"/>
        <v>-33567.19616</v>
      </c>
      <c r="S99" s="114">
        <v>14076.07</v>
      </c>
    </row>
    <row r="100" spans="1:19" s="81" customFormat="1" ht="12.75">
      <c r="A100" s="27" t="s">
        <v>20</v>
      </c>
      <c r="B100" s="28">
        <v>319.7</v>
      </c>
      <c r="C100" s="108">
        <f aca="true" t="shared" si="14" ref="C100:C163">B100*8.77*5+B100*9.65*7</f>
        <v>35614.58</v>
      </c>
      <c r="D100" s="109">
        <f aca="true" t="shared" si="15" ref="D100:D163">C100*0.2</f>
        <v>7122.916000000001</v>
      </c>
      <c r="E100" s="8">
        <f t="shared" si="11"/>
        <v>12270.904</v>
      </c>
      <c r="F100" s="7">
        <v>16220.76</v>
      </c>
      <c r="G100" s="108">
        <v>4977.534412726932</v>
      </c>
      <c r="H100" s="11">
        <v>16220.76</v>
      </c>
      <c r="I100" s="7">
        <v>5389.524959999999</v>
      </c>
      <c r="J100" s="110">
        <f aca="true" t="shared" si="16" ref="J100:J163">SUM(G100:I100)</f>
        <v>26587.81937272693</v>
      </c>
      <c r="K100" s="111">
        <v>2436.037272</v>
      </c>
      <c r="L100" s="112">
        <v>4060.0621200000005</v>
      </c>
      <c r="M100" s="112">
        <v>14904.70173</v>
      </c>
      <c r="N100" s="112">
        <v>4604</v>
      </c>
      <c r="O100" s="9">
        <v>1015.0155300000001</v>
      </c>
      <c r="P100" s="7">
        <f t="shared" si="12"/>
        <v>27019.816652</v>
      </c>
      <c r="Q100" s="110">
        <f t="shared" si="13"/>
        <v>-431.9972792730696</v>
      </c>
      <c r="R100" s="113">
        <f t="shared" si="7"/>
        <v>-6881.379040000002</v>
      </c>
      <c r="S100" s="114"/>
    </row>
    <row r="101" spans="1:19" s="81" customFormat="1" ht="12.75">
      <c r="A101" s="27" t="s">
        <v>21</v>
      </c>
      <c r="B101" s="28">
        <v>155.73</v>
      </c>
      <c r="C101" s="108">
        <f t="shared" si="14"/>
        <v>17348.322</v>
      </c>
      <c r="D101" s="109">
        <f t="shared" si="15"/>
        <v>3469.6644</v>
      </c>
      <c r="E101" s="8">
        <f t="shared" si="11"/>
        <v>13878.6576</v>
      </c>
      <c r="F101" s="7">
        <v>0</v>
      </c>
      <c r="G101" s="108">
        <v>2424.6213140255395</v>
      </c>
      <c r="H101" s="11">
        <v>0</v>
      </c>
      <c r="I101" s="7">
        <v>9373.700159999999</v>
      </c>
      <c r="J101" s="110">
        <f t="shared" si="16"/>
        <v>11798.321474025539</v>
      </c>
      <c r="K101" s="111">
        <v>1186.6252248</v>
      </c>
      <c r="L101" s="112">
        <v>1977.7087080000001</v>
      </c>
      <c r="M101" s="112">
        <v>7260.272757</v>
      </c>
      <c r="N101" s="112">
        <v>879.29</v>
      </c>
      <c r="O101" s="9">
        <v>494.42717700000003</v>
      </c>
      <c r="P101" s="7">
        <f t="shared" si="12"/>
        <v>11798.3238668</v>
      </c>
      <c r="Q101" s="110">
        <f t="shared" si="13"/>
        <v>-0.0023927744605316548</v>
      </c>
      <c r="R101" s="113">
        <f t="shared" si="7"/>
        <v>-4504.957440000002</v>
      </c>
      <c r="S101" s="114">
        <v>1000.14</v>
      </c>
    </row>
    <row r="102" spans="1:19" s="81" customFormat="1" ht="12.75">
      <c r="A102" s="27" t="s">
        <v>22</v>
      </c>
      <c r="B102" s="28">
        <v>226.22</v>
      </c>
      <c r="C102" s="108">
        <f t="shared" si="14"/>
        <v>25200.908</v>
      </c>
      <c r="D102" s="109">
        <f t="shared" si="15"/>
        <v>5040.1816</v>
      </c>
      <c r="E102" s="8">
        <f t="shared" si="11"/>
        <v>20160.7264</v>
      </c>
      <c r="F102" s="7">
        <v>0</v>
      </c>
      <c r="G102" s="108">
        <v>3522.1077098751525</v>
      </c>
      <c r="H102" s="11">
        <v>0</v>
      </c>
      <c r="I102" s="7">
        <v>7716.092736</v>
      </c>
      <c r="J102" s="110">
        <f t="shared" si="16"/>
        <v>11238.200445875153</v>
      </c>
      <c r="K102" s="111">
        <v>1723.7421072</v>
      </c>
      <c r="L102" s="112">
        <v>2872.903512</v>
      </c>
      <c r="M102" s="112">
        <v>10546.579998</v>
      </c>
      <c r="N102" s="112">
        <v>1879</v>
      </c>
      <c r="O102" s="9">
        <v>718.225878</v>
      </c>
      <c r="P102" s="7">
        <f t="shared" si="12"/>
        <v>17740.4514952</v>
      </c>
      <c r="Q102" s="110">
        <f t="shared" si="13"/>
        <v>-6502.2510493248465</v>
      </c>
      <c r="R102" s="113">
        <f t="shared" si="7"/>
        <v>-12444.633664</v>
      </c>
      <c r="S102" s="114">
        <v>3656</v>
      </c>
    </row>
    <row r="103" spans="1:19" s="81" customFormat="1" ht="12.75">
      <c r="A103" s="27" t="s">
        <v>23</v>
      </c>
      <c r="B103" s="28">
        <v>275.1</v>
      </c>
      <c r="C103" s="108">
        <f t="shared" si="14"/>
        <v>30646.14</v>
      </c>
      <c r="D103" s="109">
        <f t="shared" si="15"/>
        <v>6129.228</v>
      </c>
      <c r="E103" s="8">
        <f t="shared" si="11"/>
        <v>23036.352</v>
      </c>
      <c r="F103" s="7">
        <v>1480.56</v>
      </c>
      <c r="G103" s="108">
        <v>4283.139558777538</v>
      </c>
      <c r="H103" s="11">
        <v>1480.56</v>
      </c>
      <c r="I103" s="7">
        <v>20732.72</v>
      </c>
      <c r="J103" s="110">
        <f t="shared" si="16"/>
        <v>26496.41955877754</v>
      </c>
      <c r="K103" s="111">
        <v>2096.195976</v>
      </c>
      <c r="L103" s="112">
        <v>3493.65996</v>
      </c>
      <c r="M103" s="112">
        <v>12825.40959</v>
      </c>
      <c r="N103" s="112">
        <v>7207.74</v>
      </c>
      <c r="O103" s="9">
        <v>873.41499</v>
      </c>
      <c r="P103" s="7">
        <f t="shared" si="12"/>
        <v>26496.420516</v>
      </c>
      <c r="Q103" s="110">
        <f t="shared" si="13"/>
        <v>-0.0009572224589646794</v>
      </c>
      <c r="R103" s="113">
        <f t="shared" si="7"/>
        <v>-2303.631999999998</v>
      </c>
      <c r="S103" s="114">
        <v>3074</v>
      </c>
    </row>
    <row r="104" spans="1:19" s="81" customFormat="1" ht="12.75">
      <c r="A104" s="27" t="s">
        <v>24</v>
      </c>
      <c r="B104" s="28">
        <v>581.9</v>
      </c>
      <c r="C104" s="108">
        <f t="shared" si="14"/>
        <v>64823.66</v>
      </c>
      <c r="D104" s="109">
        <f t="shared" si="15"/>
        <v>12964.732000000002</v>
      </c>
      <c r="E104" s="8">
        <f t="shared" si="11"/>
        <v>47659.288</v>
      </c>
      <c r="F104" s="7">
        <v>4199.64</v>
      </c>
      <c r="G104" s="108">
        <v>9059.828823164848</v>
      </c>
      <c r="H104" s="11">
        <v>4199.64</v>
      </c>
      <c r="I104" s="7">
        <v>46050.08279999999</v>
      </c>
      <c r="J104" s="110">
        <f t="shared" si="16"/>
        <v>59309.551623164836</v>
      </c>
      <c r="K104" s="111">
        <v>4433.938344</v>
      </c>
      <c r="L104" s="112">
        <v>7389.89724</v>
      </c>
      <c r="M104" s="112">
        <v>27128.70171</v>
      </c>
      <c r="N104" s="112">
        <v>3206.19</v>
      </c>
      <c r="O104" s="9">
        <v>1847.47431</v>
      </c>
      <c r="P104" s="7">
        <f t="shared" si="12"/>
        <v>44006.201604</v>
      </c>
      <c r="Q104" s="110">
        <f t="shared" si="13"/>
        <v>15303.350019164835</v>
      </c>
      <c r="R104" s="113">
        <f t="shared" si="7"/>
        <v>-1609.2052000000112</v>
      </c>
      <c r="S104" s="114">
        <v>0</v>
      </c>
    </row>
    <row r="105" spans="1:19" ht="12.75">
      <c r="A105" s="27" t="s">
        <v>25</v>
      </c>
      <c r="B105" s="28">
        <v>90</v>
      </c>
      <c r="C105" s="108">
        <f t="shared" si="14"/>
        <v>10026</v>
      </c>
      <c r="D105" s="109">
        <f t="shared" si="15"/>
        <v>2005.2</v>
      </c>
      <c r="E105" s="8">
        <f t="shared" si="11"/>
        <v>6163.32</v>
      </c>
      <c r="F105" s="7">
        <v>1857.48</v>
      </c>
      <c r="G105" s="108">
        <v>1401.2452209741125</v>
      </c>
      <c r="H105" s="11">
        <v>1857.48</v>
      </c>
      <c r="I105" s="7">
        <v>5546.988</v>
      </c>
      <c r="J105" s="110">
        <f t="shared" si="16"/>
        <v>8805.713220974114</v>
      </c>
      <c r="K105" s="111">
        <v>685.7784</v>
      </c>
      <c r="L105" s="112">
        <v>1142.964</v>
      </c>
      <c r="M105" s="112">
        <v>4195.880999999999</v>
      </c>
      <c r="N105" s="112">
        <v>2495.35</v>
      </c>
      <c r="O105" s="9">
        <v>285.741</v>
      </c>
      <c r="P105" s="7">
        <f t="shared" si="12"/>
        <v>8805.714399999999</v>
      </c>
      <c r="Q105" s="110">
        <f t="shared" si="13"/>
        <v>-0.0011790258849941893</v>
      </c>
      <c r="R105" s="113">
        <f t="shared" si="7"/>
        <v>-616.3319999999994</v>
      </c>
      <c r="S105" s="114">
        <v>0</v>
      </c>
    </row>
    <row r="106" spans="1:19" ht="12.75">
      <c r="A106" s="27" t="s">
        <v>26</v>
      </c>
      <c r="B106" s="28">
        <v>868.1</v>
      </c>
      <c r="C106" s="108">
        <f t="shared" si="14"/>
        <v>96706.34</v>
      </c>
      <c r="D106" s="109">
        <f t="shared" si="15"/>
        <v>19341.268</v>
      </c>
      <c r="E106" s="8">
        <f t="shared" si="11"/>
        <v>54377.752</v>
      </c>
      <c r="F106" s="7">
        <v>22987.32</v>
      </c>
      <c r="G106" s="108">
        <v>13515.788625862524</v>
      </c>
      <c r="H106" s="11">
        <v>22987.32</v>
      </c>
      <c r="I106" s="7">
        <v>21794.160480000002</v>
      </c>
      <c r="J106" s="110">
        <f t="shared" si="16"/>
        <v>58297.26910586252</v>
      </c>
      <c r="K106" s="111">
        <v>6614.713656</v>
      </c>
      <c r="L106" s="112">
        <v>11024.52276</v>
      </c>
      <c r="M106" s="112">
        <v>40471.60329</v>
      </c>
      <c r="N106" s="112">
        <v>3663</v>
      </c>
      <c r="O106" s="9">
        <v>2756.13069</v>
      </c>
      <c r="P106" s="7">
        <f t="shared" si="12"/>
        <v>64529.970396</v>
      </c>
      <c r="Q106" s="110">
        <f t="shared" si="13"/>
        <v>-6232.7012901374765</v>
      </c>
      <c r="R106" s="113">
        <f t="shared" si="7"/>
        <v>-32583.591519999998</v>
      </c>
      <c r="S106" s="114">
        <v>10887</v>
      </c>
    </row>
    <row r="107" spans="1:19" ht="12.75">
      <c r="A107" s="27" t="s">
        <v>27</v>
      </c>
      <c r="B107" s="28">
        <v>181</v>
      </c>
      <c r="C107" s="108">
        <f t="shared" si="14"/>
        <v>20163.4</v>
      </c>
      <c r="D107" s="109">
        <f t="shared" si="15"/>
        <v>4032.6800000000003</v>
      </c>
      <c r="E107" s="8">
        <f t="shared" si="11"/>
        <v>14771.480000000001</v>
      </c>
      <c r="F107" s="7">
        <v>1359.24</v>
      </c>
      <c r="G107" s="108">
        <v>2818.0598332923823</v>
      </c>
      <c r="H107" s="11">
        <v>1359.24</v>
      </c>
      <c r="I107" s="7">
        <v>13294.332000000002</v>
      </c>
      <c r="J107" s="110">
        <f t="shared" si="16"/>
        <v>17471.631833292384</v>
      </c>
      <c r="K107" s="111">
        <v>1379.17656</v>
      </c>
      <c r="L107" s="112">
        <v>2298.6276000000003</v>
      </c>
      <c r="M107" s="112">
        <v>8438.3829</v>
      </c>
      <c r="N107" s="112">
        <v>4780.79</v>
      </c>
      <c r="O107" s="9">
        <v>574.6569000000001</v>
      </c>
      <c r="P107" s="7">
        <f t="shared" si="12"/>
        <v>17471.63396</v>
      </c>
      <c r="Q107" s="110">
        <f t="shared" si="13"/>
        <v>-0.002126707615389023</v>
      </c>
      <c r="R107" s="113">
        <f t="shared" si="7"/>
        <v>-1477.1479999999992</v>
      </c>
      <c r="S107" s="114"/>
    </row>
    <row r="108" spans="1:19" ht="12.75">
      <c r="A108" s="27" t="s">
        <v>28</v>
      </c>
      <c r="B108" s="28">
        <v>105.9</v>
      </c>
      <c r="C108" s="108">
        <f t="shared" si="14"/>
        <v>11797.26</v>
      </c>
      <c r="D108" s="109">
        <f t="shared" si="15"/>
        <v>2359.452</v>
      </c>
      <c r="E108" s="8">
        <f t="shared" si="11"/>
        <v>9437.808</v>
      </c>
      <c r="F108" s="7">
        <v>0</v>
      </c>
      <c r="G108" s="108">
        <v>1648.7985433462059</v>
      </c>
      <c r="H108" s="11">
        <v>0</v>
      </c>
      <c r="I108" s="7">
        <v>7490.56</v>
      </c>
      <c r="J108" s="110">
        <f t="shared" si="16"/>
        <v>9139.358543346207</v>
      </c>
      <c r="K108" s="111">
        <v>806.932584</v>
      </c>
      <c r="L108" s="112">
        <v>1344.8876400000001</v>
      </c>
      <c r="M108" s="112">
        <v>4937.15331</v>
      </c>
      <c r="N108" s="112">
        <v>1714.16</v>
      </c>
      <c r="O108" s="9">
        <v>336.22191000000004</v>
      </c>
      <c r="P108" s="7">
        <f t="shared" si="12"/>
        <v>9139.355444</v>
      </c>
      <c r="Q108" s="110">
        <f t="shared" si="13"/>
        <v>0.003099346205999609</v>
      </c>
      <c r="R108" s="113">
        <f t="shared" si="7"/>
        <v>-1947.2480000000005</v>
      </c>
      <c r="S108" s="114">
        <v>497</v>
      </c>
    </row>
    <row r="109" spans="1:19" ht="12.75">
      <c r="A109" s="27" t="s">
        <v>29</v>
      </c>
      <c r="B109" s="28">
        <v>567.35</v>
      </c>
      <c r="C109" s="108">
        <f t="shared" si="14"/>
        <v>63202.79000000001</v>
      </c>
      <c r="D109" s="109">
        <f t="shared" si="15"/>
        <v>12640.558000000003</v>
      </c>
      <c r="E109" s="8">
        <f t="shared" si="11"/>
        <v>48439.432</v>
      </c>
      <c r="F109" s="7">
        <v>2122.8</v>
      </c>
      <c r="G109" s="108">
        <v>8833.294179107366</v>
      </c>
      <c r="H109" s="11">
        <v>2122.8</v>
      </c>
      <c r="I109" s="7">
        <v>38771.84</v>
      </c>
      <c r="J109" s="110">
        <f t="shared" si="16"/>
        <v>49727.93417910737</v>
      </c>
      <c r="K109" s="111">
        <v>4323.070836000001</v>
      </c>
      <c r="L109" s="112">
        <v>7205.118060000002</v>
      </c>
      <c r="M109" s="112">
        <v>26450.367615000003</v>
      </c>
      <c r="N109" s="112">
        <v>335</v>
      </c>
      <c r="O109" s="9">
        <v>1801.2795150000004</v>
      </c>
      <c r="P109" s="7">
        <f t="shared" si="12"/>
        <v>40114.836026000004</v>
      </c>
      <c r="Q109" s="110">
        <f t="shared" si="13"/>
        <v>9613.098153107363</v>
      </c>
      <c r="R109" s="113">
        <f t="shared" si="7"/>
        <v>-9667.592000000004</v>
      </c>
      <c r="S109" s="114">
        <v>3359.4</v>
      </c>
    </row>
    <row r="110" spans="1:19" ht="12.75">
      <c r="A110" s="27" t="s">
        <v>30</v>
      </c>
      <c r="B110" s="28">
        <v>142.8</v>
      </c>
      <c r="C110" s="108">
        <f t="shared" si="14"/>
        <v>15907.920000000002</v>
      </c>
      <c r="D110" s="109">
        <f t="shared" si="15"/>
        <v>3181.5840000000007</v>
      </c>
      <c r="E110" s="8">
        <f t="shared" si="11"/>
        <v>10209.096000000001</v>
      </c>
      <c r="F110" s="7">
        <v>2517.24</v>
      </c>
      <c r="G110" s="108">
        <v>2223.3090839455926</v>
      </c>
      <c r="H110" s="11">
        <v>2517.24</v>
      </c>
      <c r="I110" s="7">
        <v>7557.411840000001</v>
      </c>
      <c r="J110" s="110">
        <f t="shared" si="16"/>
        <v>12297.960923945593</v>
      </c>
      <c r="K110" s="111">
        <v>1088.101728</v>
      </c>
      <c r="L110" s="112">
        <v>1813.5028800000002</v>
      </c>
      <c r="M110" s="112">
        <v>6657.46452</v>
      </c>
      <c r="N110" s="112">
        <v>2285.52</v>
      </c>
      <c r="O110" s="9">
        <v>453.37572000000006</v>
      </c>
      <c r="P110" s="7">
        <f t="shared" si="12"/>
        <v>12297.964848</v>
      </c>
      <c r="Q110" s="110">
        <f t="shared" si="13"/>
        <v>-0.0039240544065251015</v>
      </c>
      <c r="R110" s="113">
        <f t="shared" si="7"/>
        <v>-2651.6841600000007</v>
      </c>
      <c r="S110" s="114">
        <v>922</v>
      </c>
    </row>
    <row r="111" spans="1:19" ht="12.75">
      <c r="A111" s="27" t="s">
        <v>31</v>
      </c>
      <c r="B111" s="28">
        <v>339</v>
      </c>
      <c r="C111" s="108">
        <f t="shared" si="14"/>
        <v>37764.6</v>
      </c>
      <c r="D111" s="109">
        <f t="shared" si="15"/>
        <v>7552.92</v>
      </c>
      <c r="E111" s="8">
        <f t="shared" si="11"/>
        <v>27431.28</v>
      </c>
      <c r="F111" s="7">
        <v>2780.4</v>
      </c>
      <c r="G111" s="108">
        <v>5278.023665669158</v>
      </c>
      <c r="H111" s="11">
        <v>2780.4</v>
      </c>
      <c r="I111" s="7">
        <v>19985.971199999996</v>
      </c>
      <c r="J111" s="110">
        <f t="shared" si="16"/>
        <v>28044.394865669154</v>
      </c>
      <c r="K111" s="111">
        <v>2583.09864</v>
      </c>
      <c r="L111" s="112">
        <v>4305.1644</v>
      </c>
      <c r="M111" s="112">
        <v>15804.485099999998</v>
      </c>
      <c r="N111" s="112">
        <v>4275.355625669159</v>
      </c>
      <c r="O111" s="9">
        <v>1076.2911</v>
      </c>
      <c r="P111" s="7">
        <f t="shared" si="12"/>
        <v>28044.39486566916</v>
      </c>
      <c r="Q111" s="110">
        <f t="shared" si="13"/>
        <v>0</v>
      </c>
      <c r="R111" s="113">
        <f t="shared" si="7"/>
        <v>-7445.3088000000025</v>
      </c>
      <c r="S111" s="114">
        <v>1229.2</v>
      </c>
    </row>
    <row r="112" spans="1:19" ht="12.75">
      <c r="A112" s="27" t="s">
        <v>32</v>
      </c>
      <c r="B112" s="28">
        <v>223.1</v>
      </c>
      <c r="C112" s="108">
        <f t="shared" si="14"/>
        <v>24853.339999999997</v>
      </c>
      <c r="D112" s="109">
        <f t="shared" si="15"/>
        <v>4970.668</v>
      </c>
      <c r="E112" s="8">
        <f t="shared" si="11"/>
        <v>15622.192</v>
      </c>
      <c r="F112" s="7">
        <v>4260.48</v>
      </c>
      <c r="G112" s="108">
        <v>3473.5312088813835</v>
      </c>
      <c r="H112" s="11">
        <v>4260.48</v>
      </c>
      <c r="I112" s="7">
        <v>11597.383679999997</v>
      </c>
      <c r="J112" s="110">
        <f t="shared" si="16"/>
        <v>19331.39488888138</v>
      </c>
      <c r="K112" s="111">
        <v>1699.9684559999998</v>
      </c>
      <c r="L112" s="112">
        <v>2833.2807599999996</v>
      </c>
      <c r="M112" s="112">
        <v>10401.122789999998</v>
      </c>
      <c r="N112" s="112">
        <v>3688.702692881381</v>
      </c>
      <c r="O112" s="9">
        <v>708.3201899999999</v>
      </c>
      <c r="P112" s="7">
        <f t="shared" si="12"/>
        <v>19331.39488888138</v>
      </c>
      <c r="Q112" s="110">
        <f t="shared" si="13"/>
        <v>0</v>
      </c>
      <c r="R112" s="113">
        <f t="shared" si="7"/>
        <v>-4024.808320000002</v>
      </c>
      <c r="S112" s="114">
        <v>572</v>
      </c>
    </row>
    <row r="113" spans="1:19" ht="12.75">
      <c r="A113" s="27" t="s">
        <v>33</v>
      </c>
      <c r="B113" s="28">
        <v>170.2</v>
      </c>
      <c r="C113" s="108">
        <f t="shared" si="14"/>
        <v>18960.28</v>
      </c>
      <c r="D113" s="109">
        <f t="shared" si="15"/>
        <v>3792.056</v>
      </c>
      <c r="E113" s="8">
        <f t="shared" si="11"/>
        <v>13587.463999999998</v>
      </c>
      <c r="F113" s="7">
        <v>1580.76</v>
      </c>
      <c r="G113" s="108">
        <v>2649.9104067754884</v>
      </c>
      <c r="H113" s="11">
        <v>1580.76</v>
      </c>
      <c r="I113" s="7">
        <v>12228.717599999998</v>
      </c>
      <c r="J113" s="110">
        <f t="shared" si="16"/>
        <v>16459.388006775487</v>
      </c>
      <c r="K113" s="111">
        <v>1296.8831519999999</v>
      </c>
      <c r="L113" s="112">
        <v>2161.47192</v>
      </c>
      <c r="M113" s="112">
        <v>7934.8771799999995</v>
      </c>
      <c r="N113" s="112">
        <v>4525.787774775488</v>
      </c>
      <c r="O113" s="9">
        <v>540.36798</v>
      </c>
      <c r="P113" s="7">
        <f t="shared" si="12"/>
        <v>16459.388006775487</v>
      </c>
      <c r="Q113" s="110">
        <f t="shared" si="13"/>
        <v>0</v>
      </c>
      <c r="R113" s="113">
        <f t="shared" si="7"/>
        <v>-1358.7464</v>
      </c>
      <c r="S113" s="114">
        <v>5033</v>
      </c>
    </row>
    <row r="114" spans="1:19" ht="12.75">
      <c r="A114" s="27" t="s">
        <v>34</v>
      </c>
      <c r="B114" s="28">
        <v>170</v>
      </c>
      <c r="C114" s="108">
        <f t="shared" si="14"/>
        <v>18938</v>
      </c>
      <c r="D114" s="109">
        <f t="shared" si="15"/>
        <v>3787.6000000000004</v>
      </c>
      <c r="E114" s="8">
        <f t="shared" si="11"/>
        <v>13529.8</v>
      </c>
      <c r="F114" s="7">
        <v>1620.6</v>
      </c>
      <c r="G114" s="108">
        <v>2646.7965285066575</v>
      </c>
      <c r="H114" s="11">
        <v>1620.6</v>
      </c>
      <c r="I114" s="7">
        <v>12176.82</v>
      </c>
      <c r="J114" s="110">
        <f t="shared" si="16"/>
        <v>16444.21652850666</v>
      </c>
      <c r="K114" s="111">
        <v>1295.3592</v>
      </c>
      <c r="L114" s="112">
        <v>2158.9320000000002</v>
      </c>
      <c r="M114" s="112">
        <v>7925.553</v>
      </c>
      <c r="N114" s="112">
        <v>17150</v>
      </c>
      <c r="O114" s="9">
        <v>539.7330000000001</v>
      </c>
      <c r="P114" s="7">
        <f t="shared" si="12"/>
        <v>29069.5772</v>
      </c>
      <c r="Q114" s="110">
        <f t="shared" si="13"/>
        <v>-12625.360671493341</v>
      </c>
      <c r="R114" s="113">
        <f t="shared" si="7"/>
        <v>-1352.9799999999996</v>
      </c>
      <c r="S114" s="114">
        <v>5129.63</v>
      </c>
    </row>
    <row r="115" spans="1:19" ht="12.75">
      <c r="A115" s="27" t="s">
        <v>35</v>
      </c>
      <c r="B115" s="28">
        <v>171.6</v>
      </c>
      <c r="C115" s="108">
        <f t="shared" si="14"/>
        <v>19116.239999999998</v>
      </c>
      <c r="D115" s="109">
        <f t="shared" si="15"/>
        <v>3823.2479999999996</v>
      </c>
      <c r="E115" s="8">
        <f t="shared" si="11"/>
        <v>12378.192</v>
      </c>
      <c r="F115" s="7">
        <v>2914.8</v>
      </c>
      <c r="G115" s="108">
        <v>2671.707554657308</v>
      </c>
      <c r="H115" s="11">
        <v>2914.8</v>
      </c>
      <c r="I115" s="7">
        <v>10153.079519999998</v>
      </c>
      <c r="J115" s="110">
        <f t="shared" si="16"/>
        <v>15739.587074657305</v>
      </c>
      <c r="K115" s="111">
        <v>1307.550816</v>
      </c>
      <c r="L115" s="112">
        <v>2179.2513599999997</v>
      </c>
      <c r="M115" s="112">
        <v>8000.146439999999</v>
      </c>
      <c r="N115" s="112">
        <v>3707.8256186573053</v>
      </c>
      <c r="O115" s="9">
        <v>544.8128399999999</v>
      </c>
      <c r="P115" s="7">
        <f t="shared" si="12"/>
        <v>15739.587074657305</v>
      </c>
      <c r="Q115" s="110">
        <f t="shared" si="13"/>
        <v>0</v>
      </c>
      <c r="R115" s="113">
        <f t="shared" si="7"/>
        <v>-2225.1124800000016</v>
      </c>
      <c r="S115" s="114">
        <v>3820</v>
      </c>
    </row>
    <row r="116" spans="1:19" ht="12.75">
      <c r="A116" s="27" t="s">
        <v>36</v>
      </c>
      <c r="B116" s="28">
        <v>117.2</v>
      </c>
      <c r="C116" s="108">
        <f t="shared" si="14"/>
        <v>13056.080000000002</v>
      </c>
      <c r="D116" s="109">
        <f t="shared" si="15"/>
        <v>2611.2160000000003</v>
      </c>
      <c r="E116" s="8">
        <f t="shared" si="11"/>
        <v>10444.864000000001</v>
      </c>
      <c r="F116" s="7">
        <v>0</v>
      </c>
      <c r="G116" s="108">
        <v>1824.7326655351778</v>
      </c>
      <c r="H116" s="11">
        <v>0</v>
      </c>
      <c r="I116" s="7">
        <v>8347.827839999998</v>
      </c>
      <c r="J116" s="110">
        <f t="shared" si="16"/>
        <v>10172.560505535175</v>
      </c>
      <c r="K116" s="111">
        <v>893.0358720000002</v>
      </c>
      <c r="L116" s="112">
        <v>1488.3931200000002</v>
      </c>
      <c r="M116" s="112">
        <v>5463.969480000001</v>
      </c>
      <c r="N116" s="112">
        <v>1955.0637535351743</v>
      </c>
      <c r="O116" s="9">
        <v>372.09828000000005</v>
      </c>
      <c r="P116" s="7">
        <f t="shared" si="12"/>
        <v>10172.560505535175</v>
      </c>
      <c r="Q116" s="110">
        <f t="shared" si="13"/>
        <v>0</v>
      </c>
      <c r="R116" s="113">
        <f t="shared" si="7"/>
        <v>-2097.0361600000033</v>
      </c>
      <c r="S116" s="114">
        <v>117</v>
      </c>
    </row>
    <row r="117" spans="1:19" ht="12.75">
      <c r="A117" s="27" t="s">
        <v>37</v>
      </c>
      <c r="B117" s="28">
        <v>170.8</v>
      </c>
      <c r="C117" s="108">
        <f t="shared" si="14"/>
        <v>19027.120000000003</v>
      </c>
      <c r="D117" s="109">
        <f t="shared" si="15"/>
        <v>3805.424000000001</v>
      </c>
      <c r="E117" s="8">
        <f t="shared" si="11"/>
        <v>12378.536000000002</v>
      </c>
      <c r="F117" s="7">
        <v>2843.16</v>
      </c>
      <c r="G117" s="108">
        <v>2659.252041581983</v>
      </c>
      <c r="H117" s="11">
        <v>2843.16</v>
      </c>
      <c r="I117" s="7">
        <v>10146.96216</v>
      </c>
      <c r="J117" s="110">
        <f t="shared" si="16"/>
        <v>15649.374201581983</v>
      </c>
      <c r="K117" s="111">
        <v>1301.4550080000001</v>
      </c>
      <c r="L117" s="112">
        <v>2169.0916800000005</v>
      </c>
      <c r="M117" s="112">
        <v>7962.849720000001</v>
      </c>
      <c r="N117" s="112">
        <v>3673.704873581979</v>
      </c>
      <c r="O117" s="9">
        <v>542.2729200000001</v>
      </c>
      <c r="P117" s="7">
        <f t="shared" si="12"/>
        <v>15649.37420158198</v>
      </c>
      <c r="Q117" s="110">
        <f t="shared" si="13"/>
        <v>0</v>
      </c>
      <c r="R117" s="113">
        <f t="shared" si="7"/>
        <v>-2231.5738400000027</v>
      </c>
      <c r="S117" s="114">
        <v>2823</v>
      </c>
    </row>
    <row r="118" spans="1:19" ht="12.75">
      <c r="A118" s="27" t="s">
        <v>38</v>
      </c>
      <c r="B118" s="28">
        <v>126.5</v>
      </c>
      <c r="C118" s="108">
        <f t="shared" si="14"/>
        <v>14092.1</v>
      </c>
      <c r="D118" s="109">
        <f t="shared" si="15"/>
        <v>2818.42</v>
      </c>
      <c r="E118" s="8">
        <f t="shared" si="11"/>
        <v>8531.68</v>
      </c>
      <c r="F118" s="7">
        <v>2742</v>
      </c>
      <c r="G118" s="108">
        <v>1969.528005035836</v>
      </c>
      <c r="H118" s="11">
        <v>2742</v>
      </c>
      <c r="I118" s="7">
        <v>7063.420799999999</v>
      </c>
      <c r="J118" s="110">
        <f t="shared" si="16"/>
        <v>11774.948805035834</v>
      </c>
      <c r="K118" s="111">
        <v>963.8996400000001</v>
      </c>
      <c r="L118" s="112">
        <v>1606.4994000000002</v>
      </c>
      <c r="M118" s="112">
        <v>5897.54385</v>
      </c>
      <c r="N118" s="112">
        <v>2905.3810650358337</v>
      </c>
      <c r="O118" s="9">
        <v>401.62485000000004</v>
      </c>
      <c r="P118" s="7">
        <f t="shared" si="12"/>
        <v>11774.948805035834</v>
      </c>
      <c r="Q118" s="110">
        <f t="shared" si="13"/>
        <v>0</v>
      </c>
      <c r="R118" s="113">
        <f t="shared" si="7"/>
        <v>-1468.2592000000013</v>
      </c>
      <c r="S118" s="114">
        <v>2644</v>
      </c>
    </row>
    <row r="119" spans="1:19" ht="12.75">
      <c r="A119" s="27" t="s">
        <v>39</v>
      </c>
      <c r="B119" s="28">
        <v>138</v>
      </c>
      <c r="C119" s="108">
        <f t="shared" si="14"/>
        <v>15373.2</v>
      </c>
      <c r="D119" s="109">
        <f t="shared" si="15"/>
        <v>3074.6400000000003</v>
      </c>
      <c r="E119" s="8">
        <f t="shared" si="11"/>
        <v>12298.560000000001</v>
      </c>
      <c r="F119" s="7">
        <v>0</v>
      </c>
      <c r="G119" s="108">
        <v>2148.5760054936395</v>
      </c>
      <c r="H119" s="11">
        <v>0</v>
      </c>
      <c r="I119" s="7">
        <v>9690.911999999998</v>
      </c>
      <c r="J119" s="110">
        <f t="shared" si="16"/>
        <v>11839.488005493638</v>
      </c>
      <c r="K119" s="111">
        <v>1051.5268800000001</v>
      </c>
      <c r="L119" s="112">
        <v>1752.5448000000001</v>
      </c>
      <c r="M119" s="112">
        <v>6433.6842</v>
      </c>
      <c r="N119" s="112">
        <v>2163.595925493639</v>
      </c>
      <c r="O119" s="9">
        <v>438.13620000000003</v>
      </c>
      <c r="P119" s="7">
        <f t="shared" si="12"/>
        <v>11839.488005493638</v>
      </c>
      <c r="Q119" s="110">
        <f t="shared" si="13"/>
        <v>0</v>
      </c>
      <c r="R119" s="113">
        <f t="shared" si="7"/>
        <v>-2607.648000000003</v>
      </c>
      <c r="S119" s="114">
        <v>0</v>
      </c>
    </row>
    <row r="120" spans="1:19" ht="12.75">
      <c r="A120" s="27" t="s">
        <v>40</v>
      </c>
      <c r="B120" s="28">
        <v>248.4</v>
      </c>
      <c r="C120" s="108">
        <f t="shared" si="14"/>
        <v>27671.76</v>
      </c>
      <c r="D120" s="109">
        <f t="shared" si="15"/>
        <v>5534.352</v>
      </c>
      <c r="E120" s="8">
        <f t="shared" si="11"/>
        <v>18362.928</v>
      </c>
      <c r="F120" s="7">
        <v>3774.48</v>
      </c>
      <c r="G120" s="108">
        <v>3867.4368098885507</v>
      </c>
      <c r="H120" s="11">
        <v>3774.48</v>
      </c>
      <c r="I120" s="7">
        <v>13532.805119999999</v>
      </c>
      <c r="J120" s="110">
        <f t="shared" si="16"/>
        <v>21174.72192988855</v>
      </c>
      <c r="K120" s="111">
        <v>1892.748384</v>
      </c>
      <c r="L120" s="112">
        <v>3154.58064</v>
      </c>
      <c r="M120" s="112">
        <v>11580.631559999998</v>
      </c>
      <c r="N120" s="112">
        <v>1422</v>
      </c>
      <c r="O120" s="9">
        <v>788.64516</v>
      </c>
      <c r="P120" s="7">
        <f t="shared" si="12"/>
        <v>18838.605743999997</v>
      </c>
      <c r="Q120" s="110">
        <f t="shared" si="13"/>
        <v>2336.1161858885534</v>
      </c>
      <c r="R120" s="113">
        <f t="shared" si="7"/>
        <v>-4830.122880000001</v>
      </c>
      <c r="S120" s="114">
        <v>1666</v>
      </c>
    </row>
    <row r="121" spans="1:19" ht="12.75">
      <c r="A121" s="27" t="s">
        <v>41</v>
      </c>
      <c r="B121" s="28">
        <v>641.7</v>
      </c>
      <c r="C121" s="108">
        <f t="shared" si="14"/>
        <v>71485.38</v>
      </c>
      <c r="D121" s="109">
        <f t="shared" si="15"/>
        <v>14297.076000000001</v>
      </c>
      <c r="E121" s="8">
        <f t="shared" si="11"/>
        <v>51813.704000000005</v>
      </c>
      <c r="F121" s="7">
        <v>5374.6</v>
      </c>
      <c r="G121" s="108">
        <v>9990.878425545423</v>
      </c>
      <c r="H121" s="11">
        <v>5374.6</v>
      </c>
      <c r="I121" s="7">
        <v>28910.364559999998</v>
      </c>
      <c r="J121" s="110">
        <f t="shared" si="16"/>
        <v>44275.84298554542</v>
      </c>
      <c r="K121" s="111">
        <v>4889.599992</v>
      </c>
      <c r="L121" s="112">
        <v>8149.333320000001</v>
      </c>
      <c r="M121" s="112">
        <v>29916.631530000002</v>
      </c>
      <c r="N121" s="112">
        <v>2278</v>
      </c>
      <c r="O121" s="9">
        <v>2037.3333300000002</v>
      </c>
      <c r="P121" s="7">
        <f t="shared" si="12"/>
        <v>47270.898172</v>
      </c>
      <c r="Q121" s="110">
        <f t="shared" si="13"/>
        <v>-2995.055186454578</v>
      </c>
      <c r="R121" s="113">
        <f t="shared" si="7"/>
        <v>-22903.339440000007</v>
      </c>
      <c r="S121" s="114">
        <v>80</v>
      </c>
    </row>
    <row r="122" spans="1:19" ht="12.75">
      <c r="A122" s="27" t="s">
        <v>42</v>
      </c>
      <c r="B122" s="28">
        <v>143.6</v>
      </c>
      <c r="C122" s="108">
        <f t="shared" si="14"/>
        <v>15997.039999999999</v>
      </c>
      <c r="D122" s="109">
        <f t="shared" si="15"/>
        <v>3199.408</v>
      </c>
      <c r="E122" s="8">
        <f t="shared" si="11"/>
        <v>10095.952</v>
      </c>
      <c r="F122" s="7">
        <v>2701.68</v>
      </c>
      <c r="G122" s="108">
        <v>2235.7645970209173</v>
      </c>
      <c r="H122" s="11">
        <v>2701.68</v>
      </c>
      <c r="I122" s="7">
        <v>10650.887519999998</v>
      </c>
      <c r="J122" s="110">
        <f t="shared" si="16"/>
        <v>15588.332117020916</v>
      </c>
      <c r="K122" s="111">
        <v>1094.197536</v>
      </c>
      <c r="L122" s="112">
        <v>1823.66256</v>
      </c>
      <c r="M122" s="112">
        <v>6694.761239999999</v>
      </c>
      <c r="N122" s="112">
        <v>5519.8</v>
      </c>
      <c r="O122" s="9">
        <v>455.91564</v>
      </c>
      <c r="P122" s="7">
        <f t="shared" si="12"/>
        <v>15588.336975999999</v>
      </c>
      <c r="Q122" s="110">
        <f t="shared" si="13"/>
        <v>-0.004858979082200676</v>
      </c>
      <c r="R122" s="113">
        <f t="shared" si="7"/>
        <v>554.9355199999991</v>
      </c>
      <c r="S122" s="114">
        <v>677.18</v>
      </c>
    </row>
    <row r="123" spans="1:19" ht="12.75">
      <c r="A123" s="27" t="s">
        <v>43</v>
      </c>
      <c r="B123" s="28">
        <v>1557.4</v>
      </c>
      <c r="C123" s="108">
        <f t="shared" si="14"/>
        <v>173494.36</v>
      </c>
      <c r="D123" s="109">
        <f t="shared" si="15"/>
        <v>34698.871999999996</v>
      </c>
      <c r="E123" s="8">
        <f t="shared" si="11"/>
        <v>107715.80799999999</v>
      </c>
      <c r="F123" s="7">
        <v>31079.68</v>
      </c>
      <c r="G123" s="108">
        <v>24247.770079389808</v>
      </c>
      <c r="H123" s="11">
        <v>31079.68</v>
      </c>
      <c r="I123" s="7">
        <v>95120.60287999999</v>
      </c>
      <c r="J123" s="110">
        <f t="shared" si="16"/>
        <v>150448.0529593898</v>
      </c>
      <c r="K123" s="111">
        <v>11867.014223999999</v>
      </c>
      <c r="L123" s="112">
        <v>19778.35704</v>
      </c>
      <c r="M123" s="112">
        <v>72607.38965999999</v>
      </c>
      <c r="N123" s="112">
        <v>138687</v>
      </c>
      <c r="O123" s="9">
        <v>4944.58926</v>
      </c>
      <c r="P123" s="7">
        <f t="shared" si="12"/>
        <v>247884.35018399998</v>
      </c>
      <c r="Q123" s="110">
        <f t="shared" si="13"/>
        <v>-97436.29722461017</v>
      </c>
      <c r="R123" s="113">
        <f t="shared" si="7"/>
        <v>-12595.205119999999</v>
      </c>
      <c r="S123" s="114">
        <v>35077.59</v>
      </c>
    </row>
    <row r="124" spans="1:19" ht="12.75">
      <c r="A124" s="27" t="s">
        <v>44</v>
      </c>
      <c r="B124" s="28">
        <v>1237.7</v>
      </c>
      <c r="C124" s="108">
        <f t="shared" si="14"/>
        <v>137879.78</v>
      </c>
      <c r="D124" s="109">
        <f t="shared" si="15"/>
        <v>27575.956000000002</v>
      </c>
      <c r="E124" s="8">
        <f t="shared" si="11"/>
        <v>70872.00399999999</v>
      </c>
      <c r="F124" s="7">
        <v>39431.82</v>
      </c>
      <c r="G124" s="108">
        <v>19270.23566666288</v>
      </c>
      <c r="H124" s="11">
        <v>39431.82</v>
      </c>
      <c r="I124" s="7">
        <v>63784.80359999999</v>
      </c>
      <c r="J124" s="110">
        <f t="shared" si="16"/>
        <v>122486.85926666288</v>
      </c>
      <c r="K124" s="111">
        <v>9430.976952</v>
      </c>
      <c r="L124" s="112">
        <v>15718.29492</v>
      </c>
      <c r="M124" s="112">
        <v>57702.68793</v>
      </c>
      <c r="N124" s="112">
        <v>3253</v>
      </c>
      <c r="O124" s="9">
        <v>3929.57373</v>
      </c>
      <c r="P124" s="7">
        <f t="shared" si="12"/>
        <v>90034.533532</v>
      </c>
      <c r="Q124" s="110">
        <f t="shared" si="13"/>
        <v>32452.32573466288</v>
      </c>
      <c r="R124" s="113">
        <f t="shared" si="7"/>
        <v>-7087.200399999994</v>
      </c>
      <c r="S124" s="114">
        <v>22578.75</v>
      </c>
    </row>
    <row r="125" spans="1:19" ht="12.75">
      <c r="A125" s="27" t="s">
        <v>45</v>
      </c>
      <c r="B125" s="28">
        <v>1243.7</v>
      </c>
      <c r="C125" s="108">
        <f t="shared" si="14"/>
        <v>138548.18</v>
      </c>
      <c r="D125" s="109">
        <f t="shared" si="15"/>
        <v>27709.636</v>
      </c>
      <c r="E125" s="8">
        <f t="shared" si="11"/>
        <v>70475.984</v>
      </c>
      <c r="F125" s="7">
        <v>40362.56</v>
      </c>
      <c r="G125" s="108">
        <v>19363.65201472782</v>
      </c>
      <c r="H125" s="11">
        <v>40362.56</v>
      </c>
      <c r="I125" s="7">
        <v>56551.63408</v>
      </c>
      <c r="J125" s="110">
        <f t="shared" si="16"/>
        <v>116277.84609472782</v>
      </c>
      <c r="K125" s="111">
        <v>9476.695512</v>
      </c>
      <c r="L125" s="112">
        <v>15794.49252</v>
      </c>
      <c r="M125" s="112">
        <v>57982.413329999996</v>
      </c>
      <c r="N125" s="112">
        <v>7649</v>
      </c>
      <c r="O125" s="9">
        <v>3948.62313</v>
      </c>
      <c r="P125" s="7">
        <f t="shared" si="12"/>
        <v>94851.22449200001</v>
      </c>
      <c r="Q125" s="110">
        <f t="shared" si="13"/>
        <v>21426.621602727813</v>
      </c>
      <c r="R125" s="113">
        <f t="shared" si="7"/>
        <v>-13924.349919999993</v>
      </c>
      <c r="S125" s="114">
        <v>19422.36</v>
      </c>
    </row>
    <row r="126" spans="1:19" ht="12.75">
      <c r="A126" s="27" t="s">
        <v>46</v>
      </c>
      <c r="B126" s="28">
        <v>2570.3</v>
      </c>
      <c r="C126" s="108">
        <f t="shared" si="14"/>
        <v>286331.42000000004</v>
      </c>
      <c r="D126" s="109">
        <f t="shared" si="15"/>
        <v>57266.284000000014</v>
      </c>
      <c r="E126" s="8">
        <f t="shared" si="11"/>
        <v>156043.69600000003</v>
      </c>
      <c r="F126" s="115">
        <v>73021.44</v>
      </c>
      <c r="G126" s="108">
        <v>40018.006571886246</v>
      </c>
      <c r="H126" s="116">
        <v>73021.44</v>
      </c>
      <c r="I126" s="7">
        <v>140439.32640000002</v>
      </c>
      <c r="J126" s="110">
        <f t="shared" si="16"/>
        <v>253478.77297188627</v>
      </c>
      <c r="K126" s="111">
        <v>19585.069128000003</v>
      </c>
      <c r="L126" s="112">
        <v>32641.781880000006</v>
      </c>
      <c r="M126" s="112">
        <v>119829.69927000001</v>
      </c>
      <c r="N126" s="112">
        <v>3881</v>
      </c>
      <c r="O126" s="9">
        <v>8160.4454700000015</v>
      </c>
      <c r="P126" s="7">
        <f t="shared" si="12"/>
        <v>184097.99574800002</v>
      </c>
      <c r="Q126" s="110">
        <f t="shared" si="13"/>
        <v>69380.77722388625</v>
      </c>
      <c r="R126" s="113">
        <f t="shared" si="7"/>
        <v>-15604.369600000005</v>
      </c>
      <c r="S126" s="114">
        <v>49131.38</v>
      </c>
    </row>
    <row r="127" spans="1:19" ht="12.75">
      <c r="A127" s="27" t="s">
        <v>48</v>
      </c>
      <c r="B127" s="61">
        <v>2442.14</v>
      </c>
      <c r="C127" s="108">
        <f t="shared" si="14"/>
        <v>272054.39599999995</v>
      </c>
      <c r="D127" s="109">
        <f t="shared" si="15"/>
        <v>54410.879199999996</v>
      </c>
      <c r="E127" s="8">
        <f t="shared" si="11"/>
        <v>167503.67679999996</v>
      </c>
      <c r="F127" s="117">
        <v>50139.84</v>
      </c>
      <c r="G127" s="108">
        <v>38022.6333772191</v>
      </c>
      <c r="H127" s="118">
        <v>50139.84</v>
      </c>
      <c r="I127" s="7">
        <v>150753.30911999996</v>
      </c>
      <c r="J127" s="110">
        <f t="shared" si="16"/>
        <v>238915.78249721904</v>
      </c>
      <c r="K127" s="111">
        <v>18608.520686399996</v>
      </c>
      <c r="L127" s="112">
        <v>31014.201143999995</v>
      </c>
      <c r="M127" s="112">
        <v>113854.76472599998</v>
      </c>
      <c r="N127" s="112">
        <v>4191</v>
      </c>
      <c r="O127" s="9">
        <v>7753.550285999999</v>
      </c>
      <c r="P127" s="7">
        <f t="shared" si="12"/>
        <v>175422.03684239998</v>
      </c>
      <c r="Q127" s="110">
        <f t="shared" si="13"/>
        <v>63493.74565481907</v>
      </c>
      <c r="R127" s="113">
        <f t="shared" si="7"/>
        <v>-16750.367679999996</v>
      </c>
      <c r="S127" s="114">
        <v>1540</v>
      </c>
    </row>
    <row r="128" spans="1:19" ht="12.75">
      <c r="A128" s="90" t="s">
        <v>47</v>
      </c>
      <c r="B128" s="65">
        <v>1625.85</v>
      </c>
      <c r="C128" s="108">
        <f t="shared" si="14"/>
        <v>181119.69</v>
      </c>
      <c r="D128" s="109">
        <f t="shared" si="15"/>
        <v>36223.938</v>
      </c>
      <c r="E128" s="8">
        <f t="shared" si="11"/>
        <v>130007.47200000001</v>
      </c>
      <c r="F128" s="117">
        <v>14888.28</v>
      </c>
      <c r="G128" s="108">
        <v>25313.494916897344</v>
      </c>
      <c r="H128" s="118">
        <v>14888.28</v>
      </c>
      <c r="I128" s="7">
        <v>69661.98623999998</v>
      </c>
      <c r="J128" s="110">
        <f t="shared" si="16"/>
        <v>109863.76115689732</v>
      </c>
      <c r="K128" s="111">
        <v>12388.586796000001</v>
      </c>
      <c r="L128" s="112">
        <v>20647.64466</v>
      </c>
      <c r="M128" s="112">
        <v>75798.59026499999</v>
      </c>
      <c r="N128" s="112">
        <v>10786</v>
      </c>
      <c r="O128" s="9">
        <v>5161.911165</v>
      </c>
      <c r="P128" s="7">
        <f t="shared" si="12"/>
        <v>124782.732886</v>
      </c>
      <c r="Q128" s="110">
        <f t="shared" si="13"/>
        <v>-14918.971729102675</v>
      </c>
      <c r="R128" s="113">
        <f t="shared" si="7"/>
        <v>-60345.485760000025</v>
      </c>
      <c r="S128" s="143">
        <v>4732.36</v>
      </c>
    </row>
    <row r="129" spans="1:19" ht="12.75">
      <c r="A129" s="27" t="s">
        <v>49</v>
      </c>
      <c r="B129" s="61">
        <v>239</v>
      </c>
      <c r="C129" s="108">
        <f t="shared" si="14"/>
        <v>26624.6</v>
      </c>
      <c r="D129" s="109">
        <f t="shared" si="15"/>
        <v>5324.92</v>
      </c>
      <c r="E129" s="8">
        <f t="shared" si="11"/>
        <v>18418.72</v>
      </c>
      <c r="F129" s="119">
        <v>2880.96</v>
      </c>
      <c r="G129" s="108">
        <v>3721.0845312534766</v>
      </c>
      <c r="H129" s="120">
        <v>2880.96</v>
      </c>
      <c r="I129" s="7">
        <v>15188.7744</v>
      </c>
      <c r="J129" s="110">
        <f t="shared" si="16"/>
        <v>21790.818931253478</v>
      </c>
      <c r="K129" s="111">
        <v>1821.12264</v>
      </c>
      <c r="L129" s="112">
        <v>3035.2044</v>
      </c>
      <c r="M129" s="112">
        <v>11142.3951</v>
      </c>
      <c r="N129" s="112">
        <v>2102</v>
      </c>
      <c r="O129" s="9">
        <v>758.8011</v>
      </c>
      <c r="P129" s="7">
        <f t="shared" si="12"/>
        <v>18859.523240000002</v>
      </c>
      <c r="Q129" s="110">
        <f t="shared" si="13"/>
        <v>2931.2956912534755</v>
      </c>
      <c r="R129" s="113">
        <f t="shared" si="7"/>
        <v>-3229.945600000001</v>
      </c>
      <c r="S129" s="114">
        <v>1638.4</v>
      </c>
    </row>
    <row r="130" spans="1:19" ht="12.75">
      <c r="A130" s="27" t="s">
        <v>50</v>
      </c>
      <c r="B130" s="28">
        <v>824.9</v>
      </c>
      <c r="C130" s="108">
        <f t="shared" si="14"/>
        <v>91893.85999999999</v>
      </c>
      <c r="D130" s="109">
        <f t="shared" si="15"/>
        <v>18378.771999999997</v>
      </c>
      <c r="E130" s="8">
        <f t="shared" si="11"/>
        <v>54723.68799999999</v>
      </c>
      <c r="F130" s="7">
        <v>18791.4</v>
      </c>
      <c r="G130" s="108">
        <v>12843.190919794948</v>
      </c>
      <c r="H130" s="11">
        <v>18791.4</v>
      </c>
      <c r="I130" s="7">
        <v>46053.04895999999</v>
      </c>
      <c r="J130" s="110">
        <f t="shared" si="16"/>
        <v>77687.63987979494</v>
      </c>
      <c r="K130" s="111">
        <v>6285.540023999999</v>
      </c>
      <c r="L130" s="112">
        <v>10475.900039999999</v>
      </c>
      <c r="M130" s="112">
        <v>38457.580409999995</v>
      </c>
      <c r="N130" s="112">
        <v>14374</v>
      </c>
      <c r="O130" s="9">
        <v>2618.9750099999997</v>
      </c>
      <c r="P130" s="7">
        <f t="shared" si="12"/>
        <v>72211.99548399998</v>
      </c>
      <c r="Q130" s="110">
        <f t="shared" si="13"/>
        <v>5475.644395794952</v>
      </c>
      <c r="R130" s="113">
        <f t="shared" si="7"/>
        <v>-8670.639039999995</v>
      </c>
      <c r="S130" s="114">
        <v>12133.6</v>
      </c>
    </row>
    <row r="131" spans="1:19" ht="12.75">
      <c r="A131" s="27" t="s">
        <v>51</v>
      </c>
      <c r="B131" s="28">
        <v>81.8</v>
      </c>
      <c r="C131" s="108">
        <f t="shared" si="14"/>
        <v>9112.52</v>
      </c>
      <c r="D131" s="109">
        <f t="shared" si="15"/>
        <v>1822.5040000000001</v>
      </c>
      <c r="E131" s="8">
        <f aca="true" t="shared" si="17" ref="E131:E162">C131-D131-F131</f>
        <v>7290.0160000000005</v>
      </c>
      <c r="F131" s="7">
        <v>0</v>
      </c>
      <c r="G131" s="108">
        <v>1273.5762119520268</v>
      </c>
      <c r="H131" s="11">
        <v>0</v>
      </c>
      <c r="I131" s="7">
        <v>2872.1615999999995</v>
      </c>
      <c r="J131" s="110">
        <f t="shared" si="16"/>
        <v>4145.737811952026</v>
      </c>
      <c r="K131" s="111">
        <v>623.296368</v>
      </c>
      <c r="L131" s="112">
        <v>1038.8272800000002</v>
      </c>
      <c r="M131" s="112">
        <v>3813.58962</v>
      </c>
      <c r="N131" s="112">
        <v>9877</v>
      </c>
      <c r="O131" s="9">
        <v>259.70682000000005</v>
      </c>
      <c r="P131" s="7">
        <f t="shared" si="12"/>
        <v>15612.420087999999</v>
      </c>
      <c r="Q131" s="110">
        <f t="shared" si="13"/>
        <v>-11466.682276047974</v>
      </c>
      <c r="R131" s="113">
        <f t="shared" si="7"/>
        <v>-4417.854400000001</v>
      </c>
      <c r="S131" s="114">
        <v>766.66</v>
      </c>
    </row>
    <row r="132" spans="1:19" ht="12.75">
      <c r="A132" s="27" t="s">
        <v>52</v>
      </c>
      <c r="B132" s="28">
        <v>1088.6</v>
      </c>
      <c r="C132" s="108">
        <f t="shared" si="14"/>
        <v>121270.03999999998</v>
      </c>
      <c r="D132" s="109">
        <f t="shared" si="15"/>
        <v>24254.007999999998</v>
      </c>
      <c r="E132" s="8">
        <f t="shared" si="17"/>
        <v>68369.63199999998</v>
      </c>
      <c r="F132" s="7">
        <v>28646.4</v>
      </c>
      <c r="G132" s="108">
        <v>16948.8394172491</v>
      </c>
      <c r="H132" s="11">
        <v>28646.4</v>
      </c>
      <c r="I132" s="7">
        <v>28196.683199999996</v>
      </c>
      <c r="J132" s="110">
        <f t="shared" si="16"/>
        <v>73791.9226172491</v>
      </c>
      <c r="K132" s="111">
        <v>8294.870735999999</v>
      </c>
      <c r="L132" s="112">
        <v>13824.784559999998</v>
      </c>
      <c r="M132" s="112">
        <v>50751.51173999999</v>
      </c>
      <c r="N132" s="112">
        <v>756</v>
      </c>
      <c r="O132" s="9">
        <v>3456.1961399999996</v>
      </c>
      <c r="P132" s="7">
        <f t="shared" si="12"/>
        <v>77083.36317599998</v>
      </c>
      <c r="Q132" s="110">
        <f t="shared" si="13"/>
        <v>-3291.440558750881</v>
      </c>
      <c r="R132" s="113">
        <f t="shared" si="7"/>
        <v>-40172.948799999984</v>
      </c>
      <c r="S132" s="114">
        <v>19756.8</v>
      </c>
    </row>
    <row r="133" spans="1:19" ht="12.75">
      <c r="A133" s="27" t="s">
        <v>53</v>
      </c>
      <c r="B133" s="28">
        <v>982.24</v>
      </c>
      <c r="C133" s="108">
        <f t="shared" si="14"/>
        <v>109421.53600000001</v>
      </c>
      <c r="D133" s="109">
        <f t="shared" si="15"/>
        <v>21884.307200000003</v>
      </c>
      <c r="E133" s="8">
        <f t="shared" si="17"/>
        <v>74165.26880000002</v>
      </c>
      <c r="F133" s="7">
        <v>13371.96</v>
      </c>
      <c r="G133" s="108">
        <v>15292.878953884583</v>
      </c>
      <c r="H133" s="11">
        <v>13371.96</v>
      </c>
      <c r="I133" s="7">
        <v>45989.83267199999</v>
      </c>
      <c r="J133" s="110">
        <f t="shared" si="16"/>
        <v>74654.67162588457</v>
      </c>
      <c r="K133" s="111">
        <v>7484.4330624</v>
      </c>
      <c r="L133" s="112">
        <v>12474.055104000001</v>
      </c>
      <c r="M133" s="112">
        <v>45792.912816000004</v>
      </c>
      <c r="N133" s="112">
        <v>1490</v>
      </c>
      <c r="O133" s="9">
        <v>3118.5137760000002</v>
      </c>
      <c r="P133" s="7">
        <f t="shared" si="12"/>
        <v>70359.9147584</v>
      </c>
      <c r="Q133" s="110">
        <f t="shared" si="13"/>
        <v>4294.756867484568</v>
      </c>
      <c r="R133" s="113">
        <f t="shared" si="7"/>
        <v>-28175.43612800003</v>
      </c>
      <c r="S133" s="114">
        <v>5599.62</v>
      </c>
    </row>
    <row r="134" spans="1:19" ht="12.75">
      <c r="A134" s="27" t="s">
        <v>54</v>
      </c>
      <c r="B134" s="28">
        <v>607.9</v>
      </c>
      <c r="C134" s="108">
        <f t="shared" si="14"/>
        <v>67720.06</v>
      </c>
      <c r="D134" s="109">
        <f t="shared" si="15"/>
        <v>13544.012</v>
      </c>
      <c r="E134" s="8">
        <f t="shared" si="17"/>
        <v>45206.047999999995</v>
      </c>
      <c r="F134" s="7">
        <v>8970</v>
      </c>
      <c r="G134" s="108">
        <v>9464.632998112924</v>
      </c>
      <c r="H134" s="11">
        <v>8970</v>
      </c>
      <c r="I134" s="7">
        <v>18205.084799999997</v>
      </c>
      <c r="J134" s="110">
        <f t="shared" si="16"/>
        <v>36639.71779811292</v>
      </c>
      <c r="K134" s="111">
        <v>4632.052104</v>
      </c>
      <c r="L134" s="112">
        <v>7720.08684</v>
      </c>
      <c r="M134" s="112">
        <v>28340.84511</v>
      </c>
      <c r="N134" s="112">
        <v>199</v>
      </c>
      <c r="O134" s="9">
        <v>1930.02171</v>
      </c>
      <c r="P134" s="7">
        <f t="shared" si="12"/>
        <v>42822.005764</v>
      </c>
      <c r="Q134" s="110">
        <f t="shared" si="13"/>
        <v>-6182.287965887081</v>
      </c>
      <c r="R134" s="113">
        <f t="shared" si="7"/>
        <v>-27000.9632</v>
      </c>
      <c r="S134" s="114">
        <v>12544.8</v>
      </c>
    </row>
    <row r="135" spans="1:19" ht="12.75">
      <c r="A135" s="27" t="s">
        <v>55</v>
      </c>
      <c r="B135" s="28">
        <v>633.9</v>
      </c>
      <c r="C135" s="108">
        <f t="shared" si="14"/>
        <v>70616.45999999999</v>
      </c>
      <c r="D135" s="109">
        <f t="shared" si="15"/>
        <v>14123.292</v>
      </c>
      <c r="E135" s="8">
        <f t="shared" si="17"/>
        <v>40582.79799999999</v>
      </c>
      <c r="F135" s="7">
        <v>15910.37</v>
      </c>
      <c r="G135" s="108">
        <v>9869.437173060998</v>
      </c>
      <c r="H135" s="11">
        <v>15910.37</v>
      </c>
      <c r="I135" s="7">
        <v>21933.939879999998</v>
      </c>
      <c r="J135" s="110">
        <f t="shared" si="16"/>
        <v>47713.747053061</v>
      </c>
      <c r="K135" s="111">
        <v>4830.165864</v>
      </c>
      <c r="L135" s="112">
        <v>8050.27644</v>
      </c>
      <c r="M135" s="112">
        <v>29552.988509999996</v>
      </c>
      <c r="N135" s="112">
        <v>1402</v>
      </c>
      <c r="O135" s="9">
        <v>2012.56911</v>
      </c>
      <c r="P135" s="7">
        <f t="shared" si="12"/>
        <v>45847.999923999996</v>
      </c>
      <c r="Q135" s="110">
        <f t="shared" si="13"/>
        <v>1865.7471290610047</v>
      </c>
      <c r="R135" s="113">
        <f t="shared" si="7"/>
        <v>-18648.85811999999</v>
      </c>
      <c r="S135" s="114">
        <v>2040</v>
      </c>
    </row>
    <row r="136" spans="1:19" ht="12.75">
      <c r="A136" s="27" t="s">
        <v>56</v>
      </c>
      <c r="B136" s="28">
        <v>1069</v>
      </c>
      <c r="C136" s="108">
        <f t="shared" si="14"/>
        <v>119086.59999999999</v>
      </c>
      <c r="D136" s="109">
        <f t="shared" si="15"/>
        <v>23817.32</v>
      </c>
      <c r="E136" s="8">
        <f t="shared" si="17"/>
        <v>68682.2</v>
      </c>
      <c r="F136" s="7">
        <v>26587.08</v>
      </c>
      <c r="G136" s="108">
        <v>16643.679346903627</v>
      </c>
      <c r="H136" s="11">
        <v>26587.08</v>
      </c>
      <c r="I136" s="7">
        <v>34681.65</v>
      </c>
      <c r="J136" s="110">
        <f t="shared" si="16"/>
        <v>77912.40934690363</v>
      </c>
      <c r="K136" s="111">
        <v>8145.52344</v>
      </c>
      <c r="L136" s="112">
        <v>13575.8724</v>
      </c>
      <c r="M136" s="112">
        <v>49837.742099999996</v>
      </c>
      <c r="N136" s="112">
        <v>13707</v>
      </c>
      <c r="O136" s="9">
        <v>3393.9681</v>
      </c>
      <c r="P136" s="7">
        <f t="shared" si="12"/>
        <v>88660.10604</v>
      </c>
      <c r="Q136" s="110">
        <f t="shared" si="13"/>
        <v>-10747.696693096368</v>
      </c>
      <c r="R136" s="113">
        <f t="shared" si="7"/>
        <v>-34000.549999999996</v>
      </c>
      <c r="S136" s="114">
        <v>24543.78</v>
      </c>
    </row>
    <row r="137" spans="1:19" ht="12.75">
      <c r="A137" s="27" t="s">
        <v>57</v>
      </c>
      <c r="B137" s="28">
        <v>1121.7</v>
      </c>
      <c r="C137" s="108">
        <f t="shared" si="14"/>
        <v>124957.38</v>
      </c>
      <c r="D137" s="109">
        <f t="shared" si="15"/>
        <v>24991.476000000002</v>
      </c>
      <c r="E137" s="8">
        <f t="shared" si="17"/>
        <v>63613.94400000001</v>
      </c>
      <c r="F137" s="7">
        <v>36351.96</v>
      </c>
      <c r="G137" s="108">
        <v>17464.18627074069</v>
      </c>
      <c r="H137" s="11">
        <v>36351.96</v>
      </c>
      <c r="I137" s="7">
        <v>32756.10312</v>
      </c>
      <c r="J137" s="110">
        <f t="shared" si="16"/>
        <v>86572.24939074069</v>
      </c>
      <c r="K137" s="111">
        <v>8547.084792000001</v>
      </c>
      <c r="L137" s="112">
        <v>14245.14132</v>
      </c>
      <c r="M137" s="112">
        <v>52294.66353</v>
      </c>
      <c r="N137" s="112">
        <v>5295</v>
      </c>
      <c r="O137" s="9">
        <v>3561.28533</v>
      </c>
      <c r="P137" s="7">
        <f t="shared" si="12"/>
        <v>83943.17497200001</v>
      </c>
      <c r="Q137" s="110">
        <f t="shared" si="13"/>
        <v>2629.0744187406817</v>
      </c>
      <c r="R137" s="113">
        <f t="shared" si="7"/>
        <v>-30857.84088000001</v>
      </c>
      <c r="S137" s="114">
        <v>23452.88</v>
      </c>
    </row>
    <row r="138" spans="1:19" ht="12.75">
      <c r="A138" s="27" t="s">
        <v>58</v>
      </c>
      <c r="B138" s="28">
        <v>987.1</v>
      </c>
      <c r="C138" s="108">
        <f t="shared" si="14"/>
        <v>109962.94</v>
      </c>
      <c r="D138" s="109">
        <f t="shared" si="15"/>
        <v>21992.588000000003</v>
      </c>
      <c r="E138" s="8">
        <f t="shared" si="17"/>
        <v>54089.912</v>
      </c>
      <c r="F138" s="7">
        <v>33880.44</v>
      </c>
      <c r="G138" s="108">
        <v>15368.546195817185</v>
      </c>
      <c r="H138" s="11">
        <v>33880.44</v>
      </c>
      <c r="I138" s="7">
        <v>28012.535759999995</v>
      </c>
      <c r="J138" s="110">
        <f t="shared" si="16"/>
        <v>77261.52195581718</v>
      </c>
      <c r="K138" s="111">
        <v>7521.465096000001</v>
      </c>
      <c r="L138" s="112">
        <v>12535.775160000001</v>
      </c>
      <c r="M138" s="112">
        <v>46019.49039</v>
      </c>
      <c r="N138" s="112">
        <v>7715</v>
      </c>
      <c r="O138" s="9">
        <v>3133.9437900000003</v>
      </c>
      <c r="P138" s="7">
        <f t="shared" si="12"/>
        <v>76925.674436</v>
      </c>
      <c r="Q138" s="110">
        <f t="shared" si="13"/>
        <v>335.84751981718</v>
      </c>
      <c r="R138" s="113">
        <f t="shared" si="7"/>
        <v>-26077.37624</v>
      </c>
      <c r="S138" s="114">
        <v>17927.55</v>
      </c>
    </row>
    <row r="139" spans="1:19" ht="12.75">
      <c r="A139" s="27" t="s">
        <v>59</v>
      </c>
      <c r="B139" s="28">
        <v>4360.93</v>
      </c>
      <c r="C139" s="108">
        <f t="shared" si="14"/>
        <v>485807.602</v>
      </c>
      <c r="D139" s="109">
        <f t="shared" si="15"/>
        <v>97161.52040000001</v>
      </c>
      <c r="E139" s="8">
        <f t="shared" si="17"/>
        <v>274978.71160000004</v>
      </c>
      <c r="F139" s="7">
        <v>113667.37</v>
      </c>
      <c r="G139" s="108">
        <v>67897.02579447375</v>
      </c>
      <c r="H139" s="11">
        <v>113667.37</v>
      </c>
      <c r="I139" s="7">
        <v>247480.84044000003</v>
      </c>
      <c r="J139" s="110">
        <f t="shared" si="16"/>
        <v>429045.23623447376</v>
      </c>
      <c r="K139" s="111">
        <v>33229.2399768</v>
      </c>
      <c r="L139" s="112">
        <v>55382.066628</v>
      </c>
      <c r="M139" s="112">
        <v>203310.481437</v>
      </c>
      <c r="N139" s="112">
        <v>49867</v>
      </c>
      <c r="O139" s="9">
        <v>13845.516657</v>
      </c>
      <c r="P139" s="7">
        <f t="shared" si="12"/>
        <v>355634.3046988</v>
      </c>
      <c r="Q139" s="110">
        <f t="shared" si="13"/>
        <v>73410.93153567374</v>
      </c>
      <c r="R139" s="113">
        <f t="shared" si="7"/>
        <v>-27497.87116000001</v>
      </c>
      <c r="S139" s="114">
        <v>79961</v>
      </c>
    </row>
    <row r="140" spans="1:19" ht="12.75">
      <c r="A140" s="27" t="s">
        <v>60</v>
      </c>
      <c r="B140" s="28">
        <v>1071.9</v>
      </c>
      <c r="C140" s="108">
        <f t="shared" si="14"/>
        <v>119409.66</v>
      </c>
      <c r="D140" s="109">
        <f t="shared" si="15"/>
        <v>23881.932</v>
      </c>
      <c r="E140" s="8">
        <f t="shared" si="17"/>
        <v>63455.208</v>
      </c>
      <c r="F140" s="7">
        <v>32072.52</v>
      </c>
      <c r="G140" s="108">
        <v>16688.83058180168</v>
      </c>
      <c r="H140" s="11">
        <v>32072.52</v>
      </c>
      <c r="I140" s="7">
        <v>32448.00984</v>
      </c>
      <c r="J140" s="110">
        <f t="shared" si="16"/>
        <v>81209.36042180168</v>
      </c>
      <c r="K140" s="111">
        <v>8167.620744000001</v>
      </c>
      <c r="L140" s="112">
        <v>13612.70124</v>
      </c>
      <c r="M140" s="112">
        <v>49972.94271</v>
      </c>
      <c r="N140" s="112">
        <v>3094</v>
      </c>
      <c r="O140" s="9">
        <v>3403.17531</v>
      </c>
      <c r="P140" s="7">
        <f t="shared" si="12"/>
        <v>78250.440004</v>
      </c>
      <c r="Q140" s="110">
        <f t="shared" si="13"/>
        <v>2958.9204178016807</v>
      </c>
      <c r="R140" s="113">
        <f t="shared" si="7"/>
        <v>-31007.19816</v>
      </c>
      <c r="S140" s="114">
        <v>21838.88</v>
      </c>
    </row>
    <row r="141" spans="1:19" ht="12.75">
      <c r="A141" s="27" t="s">
        <v>61</v>
      </c>
      <c r="B141" s="28">
        <v>458.7</v>
      </c>
      <c r="C141" s="108">
        <f t="shared" si="14"/>
        <v>51099.17999999999</v>
      </c>
      <c r="D141" s="109">
        <f t="shared" si="15"/>
        <v>10219.836</v>
      </c>
      <c r="E141" s="8">
        <f t="shared" si="17"/>
        <v>36281.064</v>
      </c>
      <c r="F141" s="7">
        <v>4598.28</v>
      </c>
      <c r="G141" s="108">
        <v>7141.679809564726</v>
      </c>
      <c r="H141" s="11">
        <v>4598.28</v>
      </c>
      <c r="I141" s="7">
        <v>29821.322879999992</v>
      </c>
      <c r="J141" s="110">
        <f t="shared" si="16"/>
        <v>41561.282689564716</v>
      </c>
      <c r="K141" s="111">
        <v>3495.1839119999995</v>
      </c>
      <c r="L141" s="112">
        <v>5825.306519999999</v>
      </c>
      <c r="M141" s="112">
        <v>21385.006829999995</v>
      </c>
      <c r="N141" s="112">
        <v>2519</v>
      </c>
      <c r="O141" s="9">
        <v>1456.3266299999998</v>
      </c>
      <c r="P141" s="7">
        <f t="shared" si="12"/>
        <v>34680.82389199999</v>
      </c>
      <c r="Q141" s="110">
        <f t="shared" si="13"/>
        <v>6880.458797564723</v>
      </c>
      <c r="R141" s="113">
        <f t="shared" si="7"/>
        <v>-6459.741120000006</v>
      </c>
      <c r="S141" s="114">
        <v>5119</v>
      </c>
    </row>
    <row r="142" spans="1:19" ht="12.75">
      <c r="A142" s="27" t="s">
        <v>62</v>
      </c>
      <c r="B142" s="28">
        <v>582.3</v>
      </c>
      <c r="C142" s="108">
        <f t="shared" si="14"/>
        <v>64868.22</v>
      </c>
      <c r="D142" s="109">
        <f t="shared" si="15"/>
        <v>12973.644</v>
      </c>
      <c r="E142" s="8">
        <f t="shared" si="17"/>
        <v>35135.496</v>
      </c>
      <c r="F142" s="7">
        <v>16759.08</v>
      </c>
      <c r="G142" s="108">
        <v>9066.056579702508</v>
      </c>
      <c r="H142" s="11">
        <v>16759.08</v>
      </c>
      <c r="I142" s="7">
        <v>31621.9464</v>
      </c>
      <c r="J142" s="110">
        <f t="shared" si="16"/>
        <v>57447.08297970251</v>
      </c>
      <c r="K142" s="111">
        <v>4436.986248</v>
      </c>
      <c r="L142" s="112">
        <v>7394.977080000001</v>
      </c>
      <c r="M142" s="112">
        <v>27147.35007</v>
      </c>
      <c r="N142" s="112">
        <v>93612</v>
      </c>
      <c r="O142" s="9">
        <v>1848.7442700000001</v>
      </c>
      <c r="P142" s="7">
        <f t="shared" si="12"/>
        <v>134440.057668</v>
      </c>
      <c r="Q142" s="110">
        <f t="shared" si="13"/>
        <v>-76992.97468829749</v>
      </c>
      <c r="R142" s="113">
        <f aca="true" t="shared" si="18" ref="R142:R205">I142-E142</f>
        <v>-3513.5495999999985</v>
      </c>
      <c r="S142" s="114">
        <v>3079.6</v>
      </c>
    </row>
    <row r="143" spans="1:19" ht="12.75">
      <c r="A143" s="27" t="s">
        <v>63</v>
      </c>
      <c r="B143" s="28">
        <v>491.28</v>
      </c>
      <c r="C143" s="108">
        <f t="shared" si="14"/>
        <v>54728.592000000004</v>
      </c>
      <c r="D143" s="109">
        <f t="shared" si="15"/>
        <v>10945.718400000002</v>
      </c>
      <c r="E143" s="8">
        <f t="shared" si="17"/>
        <v>38522.24360000001</v>
      </c>
      <c r="F143" s="7">
        <v>5260.63</v>
      </c>
      <c r="G143" s="108">
        <v>7648.930579557357</v>
      </c>
      <c r="H143" s="11">
        <v>5260.63</v>
      </c>
      <c r="I143" s="7">
        <v>34670.01924000001</v>
      </c>
      <c r="J143" s="110">
        <f t="shared" si="16"/>
        <v>47579.579819557366</v>
      </c>
      <c r="K143" s="111">
        <v>3743.4356928</v>
      </c>
      <c r="L143" s="112">
        <v>6239.059488000001</v>
      </c>
      <c r="M143" s="112">
        <v>22903.915752</v>
      </c>
      <c r="N143" s="112">
        <v>91002</v>
      </c>
      <c r="O143" s="9">
        <v>1559.7648720000002</v>
      </c>
      <c r="P143" s="7">
        <f t="shared" si="12"/>
        <v>125448.1758048</v>
      </c>
      <c r="Q143" s="110">
        <f t="shared" si="13"/>
        <v>-77868.59598524263</v>
      </c>
      <c r="R143" s="113">
        <f t="shared" si="18"/>
        <v>-3852.22436</v>
      </c>
      <c r="S143" s="114">
        <v>9110.85</v>
      </c>
    </row>
    <row r="144" spans="1:19" ht="12.75">
      <c r="A144" s="27" t="s">
        <v>64</v>
      </c>
      <c r="B144" s="28">
        <v>157.9</v>
      </c>
      <c r="C144" s="108">
        <f t="shared" si="14"/>
        <v>17590.059999999998</v>
      </c>
      <c r="D144" s="109">
        <f t="shared" si="15"/>
        <v>3518.0119999999997</v>
      </c>
      <c r="E144" s="8">
        <f t="shared" si="17"/>
        <v>8821.207999999999</v>
      </c>
      <c r="F144" s="7">
        <v>5250.84</v>
      </c>
      <c r="G144" s="108">
        <v>2458.4068932423597</v>
      </c>
      <c r="H144" s="11">
        <v>5250.84</v>
      </c>
      <c r="I144" s="7">
        <v>7939.087199999999</v>
      </c>
      <c r="J144" s="110">
        <f t="shared" si="16"/>
        <v>15648.33409324236</v>
      </c>
      <c r="K144" s="111">
        <v>1203.1601039999998</v>
      </c>
      <c r="L144" s="112">
        <v>2005.2668399999998</v>
      </c>
      <c r="M144" s="112">
        <v>7361.440109999999</v>
      </c>
      <c r="N144" s="112">
        <v>6913</v>
      </c>
      <c r="O144" s="9">
        <v>501.31670999999994</v>
      </c>
      <c r="P144" s="7">
        <f t="shared" si="12"/>
        <v>17984.183763999998</v>
      </c>
      <c r="Q144" s="110">
        <f t="shared" si="13"/>
        <v>-2335.849670757638</v>
      </c>
      <c r="R144" s="113">
        <f t="shared" si="18"/>
        <v>-882.1207999999997</v>
      </c>
      <c r="S144" s="114">
        <v>2749</v>
      </c>
    </row>
    <row r="145" spans="1:19" ht="12.75">
      <c r="A145" s="27" t="s">
        <v>65</v>
      </c>
      <c r="B145" s="28">
        <v>1556.3</v>
      </c>
      <c r="C145" s="108">
        <f t="shared" si="14"/>
        <v>173371.82</v>
      </c>
      <c r="D145" s="109">
        <f t="shared" si="15"/>
        <v>34674.364</v>
      </c>
      <c r="E145" s="8">
        <f t="shared" si="17"/>
        <v>94487.486</v>
      </c>
      <c r="F145" s="7">
        <v>44209.97</v>
      </c>
      <c r="G145" s="108">
        <v>24230.64374891124</v>
      </c>
      <c r="H145" s="11">
        <v>44209.97</v>
      </c>
      <c r="I145" s="7">
        <v>76104.27127999999</v>
      </c>
      <c r="J145" s="110">
        <f t="shared" si="16"/>
        <v>144544.88502891123</v>
      </c>
      <c r="K145" s="111">
        <v>11858.632488000001</v>
      </c>
      <c r="L145" s="112">
        <v>19764.38748</v>
      </c>
      <c r="M145" s="112">
        <v>72556.10667</v>
      </c>
      <c r="N145" s="112">
        <v>6538</v>
      </c>
      <c r="O145" s="9">
        <v>4941.09687</v>
      </c>
      <c r="P145" s="7">
        <f t="shared" si="12"/>
        <v>115658.223508</v>
      </c>
      <c r="Q145" s="110">
        <f t="shared" si="13"/>
        <v>28886.661520911235</v>
      </c>
      <c r="R145" s="113">
        <f t="shared" si="18"/>
        <v>-18383.214720000018</v>
      </c>
      <c r="S145" s="114">
        <v>29165.56</v>
      </c>
    </row>
    <row r="146" spans="1:19" ht="12.75">
      <c r="A146" s="27" t="s">
        <v>66</v>
      </c>
      <c r="B146" s="28">
        <v>157.8</v>
      </c>
      <c r="C146" s="108">
        <f t="shared" si="14"/>
        <v>17578.920000000002</v>
      </c>
      <c r="D146" s="109">
        <f t="shared" si="15"/>
        <v>3515.7840000000006</v>
      </c>
      <c r="E146" s="8">
        <f t="shared" si="17"/>
        <v>1253.7360000000026</v>
      </c>
      <c r="F146" s="7">
        <v>12809.4</v>
      </c>
      <c r="G146" s="108">
        <v>2456.8499541079445</v>
      </c>
      <c r="H146" s="11">
        <v>12809.4</v>
      </c>
      <c r="I146" s="7">
        <v>1128.3624000000025</v>
      </c>
      <c r="J146" s="110">
        <f t="shared" si="16"/>
        <v>16394.612354107947</v>
      </c>
      <c r="K146" s="111">
        <v>1202.3981280000003</v>
      </c>
      <c r="L146" s="112">
        <v>2003.9968800000004</v>
      </c>
      <c r="M146" s="112">
        <v>7356.778020000001</v>
      </c>
      <c r="N146" s="112">
        <v>5330.440106107946</v>
      </c>
      <c r="O146" s="9">
        <v>500.9992200000001</v>
      </c>
      <c r="P146" s="7">
        <f t="shared" si="12"/>
        <v>16394.612354107947</v>
      </c>
      <c r="Q146" s="110">
        <f t="shared" si="13"/>
        <v>0</v>
      </c>
      <c r="R146" s="113">
        <f t="shared" si="18"/>
        <v>-125.37360000000012</v>
      </c>
      <c r="S146" s="114">
        <v>0</v>
      </c>
    </row>
    <row r="147" spans="1:19" ht="12.75">
      <c r="A147" s="27" t="s">
        <v>67</v>
      </c>
      <c r="B147" s="28">
        <v>1028.7</v>
      </c>
      <c r="C147" s="108">
        <f t="shared" si="14"/>
        <v>114597.18</v>
      </c>
      <c r="D147" s="109">
        <f t="shared" si="15"/>
        <v>22919.436</v>
      </c>
      <c r="E147" s="8">
        <f t="shared" si="17"/>
        <v>66323.11399999999</v>
      </c>
      <c r="F147" s="7">
        <v>25354.63</v>
      </c>
      <c r="G147" s="108">
        <v>16016.232875734107</v>
      </c>
      <c r="H147" s="11">
        <v>25354.63</v>
      </c>
      <c r="I147" s="7">
        <v>59690.80259999999</v>
      </c>
      <c r="J147" s="110">
        <f t="shared" si="16"/>
        <v>101061.6654757341</v>
      </c>
      <c r="K147" s="111">
        <v>7838.447112</v>
      </c>
      <c r="L147" s="112">
        <v>13064.07852</v>
      </c>
      <c r="M147" s="112">
        <v>47958.91982999999</v>
      </c>
      <c r="N147" s="112">
        <v>6175</v>
      </c>
      <c r="O147" s="9">
        <v>3266.01963</v>
      </c>
      <c r="P147" s="7">
        <f t="shared" si="12"/>
        <v>78302.46509199998</v>
      </c>
      <c r="Q147" s="110">
        <f t="shared" si="13"/>
        <v>22759.200383734118</v>
      </c>
      <c r="R147" s="113">
        <f t="shared" si="18"/>
        <v>-6632.311399999999</v>
      </c>
      <c r="S147" s="114">
        <v>24289.65</v>
      </c>
    </row>
    <row r="148" spans="1:19" ht="12.75">
      <c r="A148" s="27" t="s">
        <v>68</v>
      </c>
      <c r="B148" s="28">
        <v>389.9</v>
      </c>
      <c r="C148" s="108">
        <f t="shared" si="14"/>
        <v>43434.86</v>
      </c>
      <c r="D148" s="109">
        <f t="shared" si="15"/>
        <v>8686.972</v>
      </c>
      <c r="E148" s="8">
        <f t="shared" si="17"/>
        <v>17131.888</v>
      </c>
      <c r="F148" s="7">
        <v>17616</v>
      </c>
      <c r="G148" s="108">
        <v>6070.505685086739</v>
      </c>
      <c r="H148" s="11">
        <v>17616</v>
      </c>
      <c r="I148" s="7">
        <v>15418.6992</v>
      </c>
      <c r="J148" s="110">
        <f t="shared" si="16"/>
        <v>39105.20488508674</v>
      </c>
      <c r="K148" s="111">
        <v>2970.9444240000003</v>
      </c>
      <c r="L148" s="112">
        <v>4951.57404</v>
      </c>
      <c r="M148" s="112">
        <v>18177.48891</v>
      </c>
      <c r="N148" s="112">
        <v>4403</v>
      </c>
      <c r="O148" s="9">
        <v>1237.89351</v>
      </c>
      <c r="P148" s="7">
        <f t="shared" si="12"/>
        <v>31740.900884000002</v>
      </c>
      <c r="Q148" s="110">
        <f t="shared" si="13"/>
        <v>7364.304001086741</v>
      </c>
      <c r="R148" s="113">
        <f t="shared" si="18"/>
        <v>-1713.1888</v>
      </c>
      <c r="S148" s="114">
        <v>5003.6</v>
      </c>
    </row>
    <row r="149" spans="1:19" ht="12.75">
      <c r="A149" s="27" t="s">
        <v>69</v>
      </c>
      <c r="B149" s="28">
        <v>1334.9</v>
      </c>
      <c r="C149" s="108">
        <f t="shared" si="14"/>
        <v>148707.86000000002</v>
      </c>
      <c r="D149" s="109">
        <f t="shared" si="15"/>
        <v>29741.572000000004</v>
      </c>
      <c r="E149" s="8">
        <f t="shared" si="17"/>
        <v>85410.80800000002</v>
      </c>
      <c r="F149" s="7">
        <v>33555.48</v>
      </c>
      <c r="G149" s="108">
        <v>20783.580505314923</v>
      </c>
      <c r="H149" s="11">
        <v>33555.48</v>
      </c>
      <c r="I149" s="7">
        <v>76869.72720000002</v>
      </c>
      <c r="J149" s="110">
        <f t="shared" si="16"/>
        <v>131208.78770531496</v>
      </c>
      <c r="K149" s="111">
        <v>10171.617624000002</v>
      </c>
      <c r="L149" s="112">
        <v>16952.696040000003</v>
      </c>
      <c r="M149" s="112">
        <v>62234.23941</v>
      </c>
      <c r="N149" s="112">
        <v>5483</v>
      </c>
      <c r="O149" s="9">
        <v>4238.174010000001</v>
      </c>
      <c r="P149" s="7">
        <f t="shared" si="12"/>
        <v>99079.72708400001</v>
      </c>
      <c r="Q149" s="110">
        <f t="shared" si="13"/>
        <v>32129.060621314944</v>
      </c>
      <c r="R149" s="113">
        <f t="shared" si="18"/>
        <v>-8541.080799999996</v>
      </c>
      <c r="S149" s="114">
        <v>27830.31</v>
      </c>
    </row>
    <row r="150" spans="1:19" ht="12.75">
      <c r="A150" s="27" t="s">
        <v>70</v>
      </c>
      <c r="B150" s="28">
        <v>373.72</v>
      </c>
      <c r="C150" s="108">
        <f t="shared" si="14"/>
        <v>41632.40800000001</v>
      </c>
      <c r="D150" s="109">
        <f t="shared" si="15"/>
        <v>8326.481600000003</v>
      </c>
      <c r="E150" s="8">
        <f t="shared" si="17"/>
        <v>22979.756400000013</v>
      </c>
      <c r="F150" s="7">
        <v>10326.17</v>
      </c>
      <c r="G150" s="108">
        <v>5818.592933138284</v>
      </c>
      <c r="H150" s="11">
        <v>10326.17</v>
      </c>
      <c r="I150" s="7">
        <v>20681.780760000012</v>
      </c>
      <c r="J150" s="110">
        <f t="shared" si="16"/>
        <v>36826.5436931383</v>
      </c>
      <c r="K150" s="111">
        <v>2847.6567072000007</v>
      </c>
      <c r="L150" s="112">
        <v>4746.0945120000015</v>
      </c>
      <c r="M150" s="112">
        <v>17423.162748000002</v>
      </c>
      <c r="N150" s="112">
        <v>3567</v>
      </c>
      <c r="O150" s="9">
        <v>1186.5236280000004</v>
      </c>
      <c r="P150" s="7">
        <f t="shared" si="12"/>
        <v>29770.43759520001</v>
      </c>
      <c r="Q150" s="110">
        <f t="shared" si="13"/>
        <v>7056.106097938293</v>
      </c>
      <c r="R150" s="113">
        <f t="shared" si="18"/>
        <v>-2297.9756400000006</v>
      </c>
      <c r="S150" s="114">
        <v>6329.54</v>
      </c>
    </row>
    <row r="151" spans="1:19" ht="12.75">
      <c r="A151" s="27" t="s">
        <v>71</v>
      </c>
      <c r="B151" s="28">
        <v>3614.15</v>
      </c>
      <c r="C151" s="108">
        <f t="shared" si="14"/>
        <v>402616.31000000006</v>
      </c>
      <c r="D151" s="109">
        <f t="shared" si="15"/>
        <v>80523.26200000002</v>
      </c>
      <c r="E151" s="8">
        <f t="shared" si="17"/>
        <v>225854.17800000007</v>
      </c>
      <c r="F151" s="7">
        <v>96238.87</v>
      </c>
      <c r="G151" s="108">
        <v>56270.115726484335</v>
      </c>
      <c r="H151" s="11">
        <v>96238.87</v>
      </c>
      <c r="I151" s="7">
        <v>119849.6961</v>
      </c>
      <c r="J151" s="110">
        <f t="shared" si="16"/>
        <v>272358.68182648433</v>
      </c>
      <c r="K151" s="111">
        <v>27538.955604000006</v>
      </c>
      <c r="L151" s="112">
        <v>45898.25934000001</v>
      </c>
      <c r="M151" s="112">
        <v>168494.92573500003</v>
      </c>
      <c r="N151" s="112">
        <v>4697</v>
      </c>
      <c r="O151" s="9">
        <v>11474.564835000003</v>
      </c>
      <c r="P151" s="7">
        <f t="shared" si="12"/>
        <v>258103.70551400006</v>
      </c>
      <c r="Q151" s="110">
        <f t="shared" si="13"/>
        <v>14254.976312484272</v>
      </c>
      <c r="R151" s="113">
        <f t="shared" si="18"/>
        <v>-106004.48190000007</v>
      </c>
      <c r="S151" s="114">
        <v>64975.08</v>
      </c>
    </row>
    <row r="152" spans="1:19" ht="12.75">
      <c r="A152" s="27" t="s">
        <v>72</v>
      </c>
      <c r="B152" s="28">
        <v>131</v>
      </c>
      <c r="C152" s="108">
        <f t="shared" si="14"/>
        <v>14593.400000000001</v>
      </c>
      <c r="D152" s="109">
        <f t="shared" si="15"/>
        <v>2918.6800000000003</v>
      </c>
      <c r="E152" s="8">
        <f t="shared" si="17"/>
        <v>7036.480000000001</v>
      </c>
      <c r="F152" s="7">
        <v>4638.24</v>
      </c>
      <c r="G152" s="108">
        <v>2039.5902660845418</v>
      </c>
      <c r="H152" s="11">
        <v>4638.24</v>
      </c>
      <c r="I152" s="7">
        <v>3571.545599999999</v>
      </c>
      <c r="J152" s="110">
        <f t="shared" si="16"/>
        <v>10249.375866084541</v>
      </c>
      <c r="K152" s="111">
        <v>998.1885600000002</v>
      </c>
      <c r="L152" s="112">
        <v>1663.6476000000002</v>
      </c>
      <c r="M152" s="112">
        <v>6107.3379</v>
      </c>
      <c r="N152" s="112">
        <v>1064.2899060845411</v>
      </c>
      <c r="O152" s="9">
        <v>415.91190000000006</v>
      </c>
      <c r="P152" s="7">
        <f t="shared" si="12"/>
        <v>10249.375866084543</v>
      </c>
      <c r="Q152" s="110">
        <f t="shared" si="13"/>
        <v>0</v>
      </c>
      <c r="R152" s="113">
        <f t="shared" si="18"/>
        <v>-3464.9344000000024</v>
      </c>
      <c r="S152" s="114">
        <v>2494</v>
      </c>
    </row>
    <row r="153" spans="1:19" ht="12.75">
      <c r="A153" s="27" t="s">
        <v>73</v>
      </c>
      <c r="B153" s="28">
        <v>109.2</v>
      </c>
      <c r="C153" s="108">
        <f t="shared" si="14"/>
        <v>12164.880000000001</v>
      </c>
      <c r="D153" s="109">
        <f t="shared" si="15"/>
        <v>2432.976</v>
      </c>
      <c r="E153" s="8">
        <f t="shared" si="17"/>
        <v>6113.784000000001</v>
      </c>
      <c r="F153" s="7">
        <v>3618.12</v>
      </c>
      <c r="G153" s="108">
        <v>1700.1775347819232</v>
      </c>
      <c r="H153" s="11">
        <v>3618.12</v>
      </c>
      <c r="I153" s="7">
        <v>3081.4660799999997</v>
      </c>
      <c r="J153" s="110">
        <f t="shared" si="16"/>
        <v>8399.763614781923</v>
      </c>
      <c r="K153" s="111">
        <v>832.077792</v>
      </c>
      <c r="L153" s="112">
        <v>1386.7963200000002</v>
      </c>
      <c r="M153" s="112">
        <v>5091.002280000001</v>
      </c>
      <c r="N153" s="112">
        <v>743.1881427819217</v>
      </c>
      <c r="O153" s="9">
        <v>346.69908000000004</v>
      </c>
      <c r="P153" s="7">
        <f t="shared" si="12"/>
        <v>8399.763614781923</v>
      </c>
      <c r="Q153" s="110">
        <f t="shared" si="13"/>
        <v>0</v>
      </c>
      <c r="R153" s="113">
        <f t="shared" si="18"/>
        <v>-3032.317920000001</v>
      </c>
      <c r="S153" s="114">
        <v>852</v>
      </c>
    </row>
    <row r="154" spans="1:19" ht="12.75">
      <c r="A154" s="27" t="s">
        <v>74</v>
      </c>
      <c r="B154" s="28">
        <v>218</v>
      </c>
      <c r="C154" s="108">
        <f t="shared" si="14"/>
        <v>24285.2</v>
      </c>
      <c r="D154" s="109">
        <f t="shared" si="15"/>
        <v>4857.04</v>
      </c>
      <c r="E154" s="8">
        <f t="shared" si="17"/>
        <v>17305.36</v>
      </c>
      <c r="F154" s="7">
        <v>2122.8</v>
      </c>
      <c r="G154" s="108">
        <v>3394.127313026184</v>
      </c>
      <c r="H154" s="11">
        <v>2122.8</v>
      </c>
      <c r="I154" s="7">
        <v>14810.22</v>
      </c>
      <c r="J154" s="110">
        <f t="shared" si="16"/>
        <v>20327.147313026184</v>
      </c>
      <c r="K154" s="111">
        <v>1661.10768</v>
      </c>
      <c r="L154" s="112">
        <v>2768.5128</v>
      </c>
      <c r="M154" s="112">
        <v>10163.3562</v>
      </c>
      <c r="N154" s="112">
        <v>35226</v>
      </c>
      <c r="O154" s="9">
        <v>692.1282</v>
      </c>
      <c r="P154" s="7">
        <f t="shared" si="12"/>
        <v>50511.10488</v>
      </c>
      <c r="Q154" s="110">
        <f t="shared" si="13"/>
        <v>-30183.957566973815</v>
      </c>
      <c r="R154" s="113">
        <f t="shared" si="18"/>
        <v>-2495.1400000000012</v>
      </c>
      <c r="S154" s="114">
        <v>2343</v>
      </c>
    </row>
    <row r="155" spans="1:19" ht="12.75">
      <c r="A155" s="27" t="s">
        <v>75</v>
      </c>
      <c r="B155" s="28">
        <v>375.5</v>
      </c>
      <c r="C155" s="108">
        <f t="shared" si="14"/>
        <v>41830.7</v>
      </c>
      <c r="D155" s="109">
        <f t="shared" si="15"/>
        <v>8366.14</v>
      </c>
      <c r="E155" s="8">
        <f t="shared" si="17"/>
        <v>23980</v>
      </c>
      <c r="F155" s="7">
        <v>9484.56</v>
      </c>
      <c r="G155" s="108">
        <v>5846.306449730881</v>
      </c>
      <c r="H155" s="11">
        <v>9484.56</v>
      </c>
      <c r="I155" s="7">
        <v>21139.2</v>
      </c>
      <c r="J155" s="110">
        <f t="shared" si="16"/>
        <v>36470.06644973088</v>
      </c>
      <c r="K155" s="111">
        <v>2861.21988</v>
      </c>
      <c r="L155" s="112">
        <v>4768.699799999999</v>
      </c>
      <c r="M155" s="112">
        <v>17506.14795</v>
      </c>
      <c r="N155" s="112">
        <v>258</v>
      </c>
      <c r="O155" s="9">
        <v>1192.1749499999999</v>
      </c>
      <c r="P155" s="7">
        <f t="shared" si="12"/>
        <v>26586.24258</v>
      </c>
      <c r="Q155" s="110">
        <f t="shared" si="13"/>
        <v>9883.823869730884</v>
      </c>
      <c r="R155" s="113">
        <f t="shared" si="18"/>
        <v>-2840.7999999999993</v>
      </c>
      <c r="S155" s="114">
        <v>5825</v>
      </c>
    </row>
    <row r="156" spans="1:19" ht="12.75">
      <c r="A156" s="27" t="s">
        <v>76</v>
      </c>
      <c r="B156" s="28">
        <v>223.1</v>
      </c>
      <c r="C156" s="108">
        <f t="shared" si="14"/>
        <v>24853.339999999997</v>
      </c>
      <c r="D156" s="109">
        <f t="shared" si="15"/>
        <v>4970.668</v>
      </c>
      <c r="E156" s="8">
        <f t="shared" si="17"/>
        <v>18942.471999999998</v>
      </c>
      <c r="F156" s="7">
        <v>940.2</v>
      </c>
      <c r="G156" s="108">
        <v>3473.5312088813835</v>
      </c>
      <c r="H156" s="11">
        <v>940.2</v>
      </c>
      <c r="I156" s="7">
        <v>16080.893999999997</v>
      </c>
      <c r="J156" s="110">
        <f t="shared" si="16"/>
        <v>20494.625208881378</v>
      </c>
      <c r="K156" s="111">
        <v>1699.9684559999998</v>
      </c>
      <c r="L156" s="112">
        <v>2833.2807599999996</v>
      </c>
      <c r="M156" s="112">
        <v>10401.122789999998</v>
      </c>
      <c r="N156" s="112">
        <v>4851.93</v>
      </c>
      <c r="O156" s="9">
        <v>708.3201899999999</v>
      </c>
      <c r="P156" s="7">
        <f t="shared" si="12"/>
        <v>20494.622195999997</v>
      </c>
      <c r="Q156" s="110">
        <f t="shared" si="13"/>
        <v>0.0030128813814371824</v>
      </c>
      <c r="R156" s="113">
        <f t="shared" si="18"/>
        <v>-2861.5780000000013</v>
      </c>
      <c r="S156" s="114">
        <v>3529.2</v>
      </c>
    </row>
    <row r="157" spans="1:19" ht="12.75">
      <c r="A157" s="27" t="s">
        <v>77</v>
      </c>
      <c r="B157" s="28">
        <v>554.44</v>
      </c>
      <c r="C157" s="108">
        <f t="shared" si="14"/>
        <v>61764.61600000001</v>
      </c>
      <c r="D157" s="109">
        <f t="shared" si="15"/>
        <v>12352.923200000003</v>
      </c>
      <c r="E157" s="8">
        <f t="shared" si="17"/>
        <v>42961.81280000001</v>
      </c>
      <c r="F157" s="7">
        <v>6449.88</v>
      </c>
      <c r="G157" s="108">
        <v>8632.293336854302</v>
      </c>
      <c r="H157" s="11">
        <v>6449.88</v>
      </c>
      <c r="I157" s="7">
        <v>32944.932336000005</v>
      </c>
      <c r="J157" s="110">
        <f t="shared" si="16"/>
        <v>48027.105672854304</v>
      </c>
      <c r="K157" s="111">
        <v>4224.699734400001</v>
      </c>
      <c r="L157" s="112">
        <v>7041.166224000001</v>
      </c>
      <c r="M157" s="112">
        <v>25848.491796000002</v>
      </c>
      <c r="N157" s="112">
        <v>38322</v>
      </c>
      <c r="O157" s="9">
        <v>1760.2915560000004</v>
      </c>
      <c r="P157" s="7">
        <f t="shared" si="12"/>
        <v>77196.6493104</v>
      </c>
      <c r="Q157" s="110">
        <f t="shared" si="13"/>
        <v>-29169.543637545692</v>
      </c>
      <c r="R157" s="113">
        <f t="shared" si="18"/>
        <v>-10016.880464000002</v>
      </c>
      <c r="S157" s="114">
        <v>13079.69</v>
      </c>
    </row>
    <row r="158" spans="1:19" ht="12.75">
      <c r="A158" s="27" t="s">
        <v>78</v>
      </c>
      <c r="B158" s="28">
        <v>759.2</v>
      </c>
      <c r="C158" s="108">
        <f t="shared" si="14"/>
        <v>84574.88</v>
      </c>
      <c r="D158" s="109">
        <f t="shared" si="15"/>
        <v>16914.976000000002</v>
      </c>
      <c r="E158" s="8">
        <f t="shared" si="17"/>
        <v>54291.90400000001</v>
      </c>
      <c r="F158" s="7">
        <v>13368</v>
      </c>
      <c r="G158" s="108">
        <v>11820.281908483848</v>
      </c>
      <c r="H158" s="11">
        <v>13368</v>
      </c>
      <c r="I158" s="7">
        <v>43328.51136</v>
      </c>
      <c r="J158" s="110">
        <f t="shared" si="16"/>
        <v>68516.79326848385</v>
      </c>
      <c r="K158" s="111">
        <v>5784.921792</v>
      </c>
      <c r="L158" s="112">
        <v>9641.536320000001</v>
      </c>
      <c r="M158" s="112">
        <v>35394.58728</v>
      </c>
      <c r="N158" s="112">
        <v>3612</v>
      </c>
      <c r="O158" s="9">
        <v>2410.3840800000003</v>
      </c>
      <c r="P158" s="7">
        <f t="shared" si="12"/>
        <v>56843.429471999996</v>
      </c>
      <c r="Q158" s="110">
        <f t="shared" si="13"/>
        <v>11673.363796483849</v>
      </c>
      <c r="R158" s="113">
        <f t="shared" si="18"/>
        <v>-10963.392640000013</v>
      </c>
      <c r="S158" s="114">
        <v>0</v>
      </c>
    </row>
    <row r="159" spans="1:19" ht="12.75">
      <c r="A159" s="27" t="s">
        <v>79</v>
      </c>
      <c r="B159" s="28">
        <v>835.67</v>
      </c>
      <c r="C159" s="108">
        <f t="shared" si="14"/>
        <v>93093.638</v>
      </c>
      <c r="D159" s="109">
        <f t="shared" si="15"/>
        <v>18618.727600000002</v>
      </c>
      <c r="E159" s="8">
        <f t="shared" si="17"/>
        <v>58094.49040000001</v>
      </c>
      <c r="F159" s="7">
        <v>16380.42</v>
      </c>
      <c r="G159" s="108">
        <v>13010.873264571519</v>
      </c>
      <c r="H159" s="11">
        <v>16380.42</v>
      </c>
      <c r="I159" s="7">
        <v>39123.31675199999</v>
      </c>
      <c r="J159" s="110">
        <f t="shared" si="16"/>
        <v>68514.6100165715</v>
      </c>
      <c r="K159" s="111">
        <v>6367.6048392</v>
      </c>
      <c r="L159" s="112">
        <v>10612.674732000001</v>
      </c>
      <c r="M159" s="112">
        <v>38959.687503</v>
      </c>
      <c r="N159" s="112">
        <v>922</v>
      </c>
      <c r="O159" s="9">
        <v>2653.1686830000003</v>
      </c>
      <c r="P159" s="7">
        <f t="shared" si="12"/>
        <v>59515.135757200005</v>
      </c>
      <c r="Q159" s="110">
        <f t="shared" si="13"/>
        <v>8999.474259371498</v>
      </c>
      <c r="R159" s="113">
        <f t="shared" si="18"/>
        <v>-18971.173648000018</v>
      </c>
      <c r="S159" s="114">
        <v>14621.8</v>
      </c>
    </row>
    <row r="160" spans="1:19" ht="12.75">
      <c r="A160" s="27" t="s">
        <v>80</v>
      </c>
      <c r="B160" s="28">
        <v>158.8</v>
      </c>
      <c r="C160" s="108">
        <f t="shared" si="14"/>
        <v>17690.32</v>
      </c>
      <c r="D160" s="109">
        <f t="shared" si="15"/>
        <v>3538.0640000000003</v>
      </c>
      <c r="E160" s="8">
        <f t="shared" si="17"/>
        <v>11180.216</v>
      </c>
      <c r="F160" s="7">
        <v>2972.04</v>
      </c>
      <c r="G160" s="108">
        <v>2472.419345452101</v>
      </c>
      <c r="H160" s="11">
        <v>2972.04</v>
      </c>
      <c r="I160" s="7">
        <v>2980.5184799999997</v>
      </c>
      <c r="J160" s="110">
        <f t="shared" si="16"/>
        <v>8424.9778254521</v>
      </c>
      <c r="K160" s="111">
        <v>1210.017888</v>
      </c>
      <c r="L160" s="112">
        <v>2016.69648</v>
      </c>
      <c r="M160" s="112">
        <v>7403.39892</v>
      </c>
      <c r="N160" s="112">
        <v>2702</v>
      </c>
      <c r="O160" s="9">
        <v>504.17412</v>
      </c>
      <c r="P160" s="7">
        <f t="shared" si="12"/>
        <v>13836.287408</v>
      </c>
      <c r="Q160" s="110">
        <f t="shared" si="13"/>
        <v>-5411.3095825478995</v>
      </c>
      <c r="R160" s="113">
        <f t="shared" si="18"/>
        <v>-8199.697520000002</v>
      </c>
      <c r="S160" s="114">
        <v>2999.4</v>
      </c>
    </row>
    <row r="161" spans="1:19" ht="12.75">
      <c r="A161" s="27" t="s">
        <v>81</v>
      </c>
      <c r="B161" s="28">
        <v>157.5</v>
      </c>
      <c r="C161" s="108">
        <f t="shared" si="14"/>
        <v>17545.5</v>
      </c>
      <c r="D161" s="109">
        <f t="shared" si="15"/>
        <v>3509.1000000000004</v>
      </c>
      <c r="E161" s="8">
        <f t="shared" si="17"/>
        <v>12243.36</v>
      </c>
      <c r="F161" s="7">
        <v>1793.04</v>
      </c>
      <c r="G161" s="108">
        <v>2452.179136704697</v>
      </c>
      <c r="H161" s="11">
        <v>1793.04</v>
      </c>
      <c r="I161" s="7">
        <v>3221.6927999999994</v>
      </c>
      <c r="J161" s="110">
        <f t="shared" si="16"/>
        <v>7466.911936704697</v>
      </c>
      <c r="K161" s="111">
        <v>1200.1122</v>
      </c>
      <c r="L161" s="112">
        <v>2000.1870000000001</v>
      </c>
      <c r="M161" s="112">
        <v>7342.791749999999</v>
      </c>
      <c r="N161" s="112">
        <v>100</v>
      </c>
      <c r="O161" s="9">
        <v>500.04675000000003</v>
      </c>
      <c r="P161" s="7">
        <f t="shared" si="12"/>
        <v>11143.1377</v>
      </c>
      <c r="Q161" s="110">
        <f t="shared" si="13"/>
        <v>-3676.2257632953024</v>
      </c>
      <c r="R161" s="113">
        <f t="shared" si="18"/>
        <v>-9021.667200000002</v>
      </c>
      <c r="S161" s="114">
        <v>866.6</v>
      </c>
    </row>
    <row r="162" spans="1:19" ht="12.75">
      <c r="A162" s="27" t="s">
        <v>82</v>
      </c>
      <c r="B162" s="28">
        <v>170.8</v>
      </c>
      <c r="C162" s="108">
        <f t="shared" si="14"/>
        <v>19027.120000000003</v>
      </c>
      <c r="D162" s="109">
        <f t="shared" si="15"/>
        <v>3805.424000000001</v>
      </c>
      <c r="E162" s="8">
        <f t="shared" si="17"/>
        <v>2517.0560000000023</v>
      </c>
      <c r="F162" s="7">
        <v>12704.64</v>
      </c>
      <c r="G162" s="108">
        <v>2659.252041581983</v>
      </c>
      <c r="H162" s="11">
        <v>12704.64</v>
      </c>
      <c r="I162" s="7">
        <v>1018.90368</v>
      </c>
      <c r="J162" s="110">
        <f t="shared" si="16"/>
        <v>16382.795721581982</v>
      </c>
      <c r="K162" s="111">
        <v>1301.4550080000001</v>
      </c>
      <c r="L162" s="112">
        <v>2169.0916800000005</v>
      </c>
      <c r="M162" s="112">
        <v>7962.849720000001</v>
      </c>
      <c r="N162" s="112">
        <v>4407.126393581979</v>
      </c>
      <c r="O162" s="9">
        <v>542.2729200000001</v>
      </c>
      <c r="P162" s="7">
        <f t="shared" si="12"/>
        <v>16382.79572158198</v>
      </c>
      <c r="Q162" s="110">
        <f t="shared" si="13"/>
        <v>0</v>
      </c>
      <c r="R162" s="113">
        <f t="shared" si="18"/>
        <v>-1498.1523200000024</v>
      </c>
      <c r="S162" s="114">
        <v>0</v>
      </c>
    </row>
    <row r="163" spans="1:19" ht="12.75">
      <c r="A163" s="27" t="s">
        <v>83</v>
      </c>
      <c r="B163" s="28">
        <v>165.4</v>
      </c>
      <c r="C163" s="108">
        <f t="shared" si="14"/>
        <v>18425.56</v>
      </c>
      <c r="D163" s="109">
        <f t="shared" si="15"/>
        <v>3685.1120000000005</v>
      </c>
      <c r="E163" s="8">
        <f>C163-D163-F163</f>
        <v>14740.448</v>
      </c>
      <c r="F163" s="7">
        <v>0</v>
      </c>
      <c r="G163" s="108">
        <v>2575.177328323536</v>
      </c>
      <c r="H163" s="11">
        <v>0</v>
      </c>
      <c r="I163" s="7">
        <v>3816.3734400000003</v>
      </c>
      <c r="J163" s="110">
        <f t="shared" si="16"/>
        <v>6391.550768323536</v>
      </c>
      <c r="K163" s="111">
        <v>1260.3083040000001</v>
      </c>
      <c r="L163" s="112">
        <v>2100.51384</v>
      </c>
      <c r="M163" s="112">
        <v>7711.096860000001</v>
      </c>
      <c r="N163" s="112">
        <v>2670</v>
      </c>
      <c r="O163" s="9">
        <v>525.12846</v>
      </c>
      <c r="P163" s="7">
        <f>O163+N163+M163+L163+K163:K164</f>
        <v>14267.047464000001</v>
      </c>
      <c r="Q163" s="110">
        <f>J163-P163</f>
        <v>-7875.496695676465</v>
      </c>
      <c r="R163" s="113">
        <f t="shared" si="18"/>
        <v>-10924.074560000001</v>
      </c>
      <c r="S163" s="114">
        <v>2891</v>
      </c>
    </row>
    <row r="164" spans="1:19" ht="12.75">
      <c r="A164" s="27" t="s">
        <v>84</v>
      </c>
      <c r="B164" s="28">
        <v>190.3</v>
      </c>
      <c r="C164" s="108">
        <f>B164*8.77*5+B164*9.65*7</f>
        <v>21199.420000000002</v>
      </c>
      <c r="D164" s="109">
        <f>C164*0.2</f>
        <v>4239.884000000001</v>
      </c>
      <c r="E164" s="8">
        <f>C164-D164-F164</f>
        <v>14965.616</v>
      </c>
      <c r="F164" s="7">
        <v>1993.92</v>
      </c>
      <c r="G164" s="108">
        <v>2962.8551727930408</v>
      </c>
      <c r="H164" s="11">
        <v>1993.92</v>
      </c>
      <c r="I164" s="7">
        <v>3932.3044800000007</v>
      </c>
      <c r="J164" s="110">
        <f aca="true" t="shared" si="19" ref="J164:J227">SUM(G164:I164)</f>
        <v>8889.079652793042</v>
      </c>
      <c r="K164" s="111">
        <v>1450.0403280000003</v>
      </c>
      <c r="L164" s="112">
        <v>2416.73388</v>
      </c>
      <c r="M164" s="112">
        <v>8871.95727</v>
      </c>
      <c r="N164" s="112">
        <v>1265</v>
      </c>
      <c r="O164" s="9">
        <v>604.18347</v>
      </c>
      <c r="P164" s="7">
        <f>O164+N164+M164+L164+K164:K165</f>
        <v>14607.914948000001</v>
      </c>
      <c r="Q164" s="110">
        <f>J164-P164</f>
        <v>-5718.83529520696</v>
      </c>
      <c r="R164" s="113">
        <f t="shared" si="18"/>
        <v>-11033.31152</v>
      </c>
      <c r="S164" s="114">
        <v>4789</v>
      </c>
    </row>
    <row r="165" spans="1:19" ht="12.75">
      <c r="A165" s="27" t="s">
        <v>85</v>
      </c>
      <c r="B165" s="28">
        <v>2578.74</v>
      </c>
      <c r="C165" s="108">
        <f>B165*8.77*5+B165*9.65*7</f>
        <v>287271.63599999994</v>
      </c>
      <c r="D165" s="109">
        <f>C165*0.2</f>
        <v>57454.32719999999</v>
      </c>
      <c r="E165" s="8">
        <f>C165-D165-F165</f>
        <v>168789.95879999993</v>
      </c>
      <c r="F165" s="7">
        <v>61027.35</v>
      </c>
      <c r="G165" s="108">
        <v>40149.41223483092</v>
      </c>
      <c r="H165" s="11">
        <v>61027.35</v>
      </c>
      <c r="I165" s="7">
        <v>142323.72969599997</v>
      </c>
      <c r="J165" s="110">
        <f t="shared" si="19"/>
        <v>243500.49193083087</v>
      </c>
      <c r="K165" s="111">
        <v>19649.379902399996</v>
      </c>
      <c r="L165" s="112">
        <v>32748.966503999993</v>
      </c>
      <c r="M165" s="112">
        <v>120223.17966599997</v>
      </c>
      <c r="N165" s="112">
        <v>177355</v>
      </c>
      <c r="O165" s="9">
        <v>8187.241625999998</v>
      </c>
      <c r="P165" s="7">
        <f>O165+N165+M165+L165+K165:K166</f>
        <v>358163.7676984</v>
      </c>
      <c r="Q165" s="110">
        <f>J165-P165</f>
        <v>-114663.27576756914</v>
      </c>
      <c r="R165" s="113">
        <f t="shared" si="18"/>
        <v>-26466.22910399997</v>
      </c>
      <c r="S165" s="114">
        <v>38240.09</v>
      </c>
    </row>
    <row r="166" spans="1:19" ht="12.75">
      <c r="A166" s="27" t="s">
        <v>86</v>
      </c>
      <c r="B166" s="28">
        <v>4313.11</v>
      </c>
      <c r="C166" s="108">
        <f>B166*8.77*5+B166*9.65*7</f>
        <v>480480.45399999997</v>
      </c>
      <c r="D166" s="109">
        <f>C166*0.2</f>
        <v>96096.0908</v>
      </c>
      <c r="E166" s="8">
        <f>C166-D166-F166</f>
        <v>252261.85319999995</v>
      </c>
      <c r="F166" s="7">
        <v>132122.51</v>
      </c>
      <c r="G166" s="108">
        <v>67152.49750039617</v>
      </c>
      <c r="H166" s="11">
        <v>132122.51</v>
      </c>
      <c r="I166" s="7">
        <v>227035.66787999996</v>
      </c>
      <c r="J166" s="110">
        <f t="shared" si="19"/>
        <v>426310.67538039613</v>
      </c>
      <c r="K166" s="111">
        <v>32864.8630536</v>
      </c>
      <c r="L166" s="112">
        <v>54774.771756</v>
      </c>
      <c r="M166" s="112">
        <v>201081.06999899997</v>
      </c>
      <c r="N166" s="112">
        <v>22077</v>
      </c>
      <c r="O166" s="9">
        <v>13693.692939</v>
      </c>
      <c r="P166" s="7">
        <f>O166+N166+M166+L166+K166:K167</f>
        <v>324491.3977476</v>
      </c>
      <c r="Q166" s="110">
        <f>J166-P166</f>
        <v>101819.27763279615</v>
      </c>
      <c r="R166" s="113">
        <f t="shared" si="18"/>
        <v>-25226.18531999999</v>
      </c>
      <c r="S166" s="114">
        <v>78088.55</v>
      </c>
    </row>
    <row r="167" spans="1:19" ht="13.5" thickBot="1">
      <c r="A167" s="74" t="s">
        <v>87</v>
      </c>
      <c r="B167" s="66">
        <v>271.73</v>
      </c>
      <c r="C167" s="144">
        <f>B167*8.77*5+B167*9.65*7</f>
        <v>30270.721999999998</v>
      </c>
      <c r="D167" s="145">
        <f>C167*0.2</f>
        <v>6054.1444</v>
      </c>
      <c r="E167" s="146">
        <f>C167-D167-F167</f>
        <v>21390.3376</v>
      </c>
      <c r="F167" s="147">
        <v>2826.24</v>
      </c>
      <c r="G167" s="108">
        <v>4230.670709947729</v>
      </c>
      <c r="H167" s="148">
        <v>2826.24</v>
      </c>
      <c r="I167" s="147">
        <v>4886.742720000001</v>
      </c>
      <c r="J167" s="129">
        <f t="shared" si="19"/>
        <v>11943.65342994773</v>
      </c>
      <c r="K167" s="149">
        <v>2070.5173848</v>
      </c>
      <c r="L167" s="150">
        <v>3450.8623079999998</v>
      </c>
      <c r="M167" s="150">
        <v>12668.297156999999</v>
      </c>
      <c r="N167" s="150"/>
      <c r="O167" s="151">
        <v>862.7155769999999</v>
      </c>
      <c r="P167" s="147">
        <f>O167+N167+M167+L167+K167:K168</f>
        <v>19052.3924268</v>
      </c>
      <c r="Q167" s="152">
        <f>J167-P167</f>
        <v>-7108.738996852271</v>
      </c>
      <c r="R167" s="130">
        <f t="shared" si="18"/>
        <v>-16503.594879999997</v>
      </c>
      <c r="S167" s="153">
        <v>2416</v>
      </c>
    </row>
    <row r="168" spans="1:19" ht="13.5" thickBot="1">
      <c r="A168" s="63" t="s">
        <v>262</v>
      </c>
      <c r="B168" s="64">
        <f aca="true" t="shared" si="20" ref="B168:Q168">SUM(B99:B167)</f>
        <v>52129.900000000016</v>
      </c>
      <c r="C168" s="132">
        <f t="shared" si="20"/>
        <v>5807270.86</v>
      </c>
      <c r="D168" s="133">
        <f t="shared" si="20"/>
        <v>1161454.1720000003</v>
      </c>
      <c r="E168" s="134">
        <f t="shared" si="20"/>
        <v>3417864.898</v>
      </c>
      <c r="F168" s="135">
        <f t="shared" si="20"/>
        <v>1227951.7900000003</v>
      </c>
      <c r="G168" s="136">
        <f t="shared" si="20"/>
        <v>811630.81383176</v>
      </c>
      <c r="H168" s="137">
        <f t="shared" si="20"/>
        <v>1227951.7900000003</v>
      </c>
      <c r="I168" s="135">
        <f t="shared" si="20"/>
        <v>2527631.4463719996</v>
      </c>
      <c r="J168" s="154">
        <f t="shared" si="19"/>
        <v>4567214.050203759</v>
      </c>
      <c r="K168" s="133">
        <f t="shared" si="20"/>
        <v>397217.3268240001</v>
      </c>
      <c r="L168" s="139">
        <f t="shared" si="20"/>
        <v>662028.8780399999</v>
      </c>
      <c r="M168" s="139">
        <f t="shared" si="20"/>
        <v>2430342.8549099998</v>
      </c>
      <c r="N168" s="139">
        <f t="shared" si="20"/>
        <v>890455.2318781865</v>
      </c>
      <c r="O168" s="139">
        <f t="shared" si="20"/>
        <v>165507.21950999997</v>
      </c>
      <c r="P168" s="135">
        <f t="shared" si="20"/>
        <v>4545551.511162186</v>
      </c>
      <c r="Q168" s="137">
        <f t="shared" si="20"/>
        <v>21662.539041573422</v>
      </c>
      <c r="R168" s="154">
        <f>SUM(R99:R167)</f>
        <v>-890233.4516280005</v>
      </c>
      <c r="S168" s="140">
        <f>SUM(S99:S167)</f>
        <v>766636.5499999998</v>
      </c>
    </row>
    <row r="169" spans="1:19" ht="12.75">
      <c r="A169" s="155" t="s">
        <v>8</v>
      </c>
      <c r="B169" s="31"/>
      <c r="C169" s="156"/>
      <c r="D169" s="157"/>
      <c r="E169" s="158"/>
      <c r="F169" s="159"/>
      <c r="G169" s="160"/>
      <c r="H169" s="161"/>
      <c r="I169" s="159"/>
      <c r="J169" s="162"/>
      <c r="K169" s="51"/>
      <c r="L169" s="1"/>
      <c r="M169" s="1"/>
      <c r="N169" s="1"/>
      <c r="O169" s="1"/>
      <c r="P169" s="160"/>
      <c r="Q169" s="163"/>
      <c r="R169" s="141"/>
      <c r="S169" s="164"/>
    </row>
    <row r="170" spans="1:19" ht="12.75">
      <c r="A170" s="72" t="s">
        <v>175</v>
      </c>
      <c r="B170" s="25"/>
      <c r="C170" s="10"/>
      <c r="D170" s="51"/>
      <c r="E170" s="3"/>
      <c r="F170" s="2"/>
      <c r="G170" s="10"/>
      <c r="H170" s="4"/>
      <c r="I170" s="2"/>
      <c r="J170" s="110"/>
      <c r="K170" s="51"/>
      <c r="L170" s="1"/>
      <c r="M170" s="1"/>
      <c r="N170" s="1"/>
      <c r="O170" s="1"/>
      <c r="P170" s="2"/>
      <c r="Q170" s="12"/>
      <c r="R170" s="113"/>
      <c r="S170" s="6"/>
    </row>
    <row r="171" spans="1:19" ht="12.75">
      <c r="A171" s="27" t="s">
        <v>176</v>
      </c>
      <c r="B171" s="28">
        <v>1723.5</v>
      </c>
      <c r="C171" s="108">
        <v>191997.9</v>
      </c>
      <c r="D171" s="109">
        <v>38399.58</v>
      </c>
      <c r="E171" s="8">
        <v>105174.23</v>
      </c>
      <c r="F171" s="7">
        <v>48424.09</v>
      </c>
      <c r="G171" s="108">
        <v>26879.706</v>
      </c>
      <c r="H171" s="11">
        <v>48424.09</v>
      </c>
      <c r="I171" s="7">
        <v>40007.07735634181</v>
      </c>
      <c r="J171" s="129">
        <f t="shared" si="19"/>
        <v>115310.87335634182</v>
      </c>
      <c r="K171" s="111">
        <v>13132.656360000003</v>
      </c>
      <c r="L171" s="112">
        <v>21887.760600000005</v>
      </c>
      <c r="M171" s="112">
        <v>80351.12115</v>
      </c>
      <c r="N171" s="9">
        <v>432</v>
      </c>
      <c r="O171" s="9">
        <v>5471.940150000001</v>
      </c>
      <c r="P171" s="7">
        <f aca="true" t="shared" si="21" ref="P171:P234">O171+N171+M171+L171+K171</f>
        <v>121275.47826000002</v>
      </c>
      <c r="Q171" s="110">
        <f aca="true" t="shared" si="22" ref="Q171:Q234">J171-P171</f>
        <v>-5964.604903658197</v>
      </c>
      <c r="R171" s="113">
        <f t="shared" si="18"/>
        <v>-65167.152643658184</v>
      </c>
      <c r="S171" s="114">
        <v>17968</v>
      </c>
    </row>
    <row r="172" spans="1:19" ht="12.75">
      <c r="A172" s="27" t="s">
        <v>177</v>
      </c>
      <c r="B172" s="28">
        <v>1586.1</v>
      </c>
      <c r="C172" s="108">
        <v>176691.54</v>
      </c>
      <c r="D172" s="109">
        <v>35338.308</v>
      </c>
      <c r="E172" s="8">
        <v>110382.67199999999</v>
      </c>
      <c r="F172" s="7">
        <v>30970.56</v>
      </c>
      <c r="G172" s="108">
        <v>24694.61161096711</v>
      </c>
      <c r="H172" s="11">
        <v>30970.56</v>
      </c>
      <c r="I172" s="7">
        <v>86464.81159586212</v>
      </c>
      <c r="J172" s="129">
        <f t="shared" si="19"/>
        <v>142129.98320682923</v>
      </c>
      <c r="K172" s="111">
        <v>12085.701335999998</v>
      </c>
      <c r="L172" s="112">
        <v>20142.83556</v>
      </c>
      <c r="M172" s="112">
        <v>73945.40948999999</v>
      </c>
      <c r="N172" s="9">
        <v>10177</v>
      </c>
      <c r="O172" s="9">
        <v>5035.70889</v>
      </c>
      <c r="P172" s="7">
        <f t="shared" si="21"/>
        <v>121386.65527599998</v>
      </c>
      <c r="Q172" s="110">
        <f t="shared" si="22"/>
        <v>20743.327930829255</v>
      </c>
      <c r="R172" s="113">
        <f t="shared" si="18"/>
        <v>-23917.86040413787</v>
      </c>
      <c r="S172" s="114">
        <v>22029</v>
      </c>
    </row>
    <row r="173" spans="1:19" ht="12.75">
      <c r="A173" s="27" t="s">
        <v>178</v>
      </c>
      <c r="B173" s="28">
        <v>1132.71</v>
      </c>
      <c r="C173" s="108">
        <v>126183.894</v>
      </c>
      <c r="D173" s="109">
        <v>25236.7788</v>
      </c>
      <c r="E173" s="8">
        <v>68628.9852</v>
      </c>
      <c r="F173" s="7">
        <v>32318.13</v>
      </c>
      <c r="G173" s="108">
        <v>17635.605269439857</v>
      </c>
      <c r="H173" s="11">
        <v>32318.13</v>
      </c>
      <c r="I173" s="7">
        <v>54460.81846582989</v>
      </c>
      <c r="J173" s="129">
        <f t="shared" si="19"/>
        <v>104414.55373526976</v>
      </c>
      <c r="K173" s="111">
        <v>8630.9783496</v>
      </c>
      <c r="L173" s="112">
        <v>14384.963916</v>
      </c>
      <c r="M173" s="112">
        <v>52807.959639</v>
      </c>
      <c r="N173" s="9">
        <v>433</v>
      </c>
      <c r="O173" s="9">
        <v>3596.240979</v>
      </c>
      <c r="P173" s="7">
        <f t="shared" si="21"/>
        <v>79853.14288360001</v>
      </c>
      <c r="Q173" s="110">
        <f t="shared" si="22"/>
        <v>24561.410851669745</v>
      </c>
      <c r="R173" s="113">
        <f t="shared" si="18"/>
        <v>-14168.166734170103</v>
      </c>
      <c r="S173" s="114">
        <v>14239</v>
      </c>
    </row>
    <row r="174" spans="1:19" ht="12.75">
      <c r="A174" s="27" t="s">
        <v>179</v>
      </c>
      <c r="B174" s="28">
        <v>831.6</v>
      </c>
      <c r="C174" s="108">
        <v>92640.24</v>
      </c>
      <c r="D174" s="109">
        <v>18528.048</v>
      </c>
      <c r="E174" s="8">
        <v>42854.111999999994</v>
      </c>
      <c r="F174" s="7">
        <v>31258.08</v>
      </c>
      <c r="G174" s="108">
        <v>12947.5058418008</v>
      </c>
      <c r="H174" s="11">
        <v>31258.08</v>
      </c>
      <c r="I174" s="7">
        <v>5422.348826719407</v>
      </c>
      <c r="J174" s="129">
        <f t="shared" si="19"/>
        <v>49627.9346685202</v>
      </c>
      <c r="K174" s="111">
        <v>6336.5924159999995</v>
      </c>
      <c r="L174" s="112">
        <v>10560.98736</v>
      </c>
      <c r="M174" s="112">
        <v>38769.94043999999</v>
      </c>
      <c r="N174" s="9">
        <v>10268</v>
      </c>
      <c r="O174" s="9">
        <v>2640.24684</v>
      </c>
      <c r="P174" s="7">
        <f t="shared" si="21"/>
        <v>68575.76705599998</v>
      </c>
      <c r="Q174" s="110">
        <f t="shared" si="22"/>
        <v>-18947.83238747978</v>
      </c>
      <c r="R174" s="113">
        <f t="shared" si="18"/>
        <v>-37431.76317328059</v>
      </c>
      <c r="S174" s="114">
        <v>10100</v>
      </c>
    </row>
    <row r="175" spans="1:19" ht="12.75">
      <c r="A175" s="27" t="s">
        <v>180</v>
      </c>
      <c r="B175" s="28">
        <v>746.2</v>
      </c>
      <c r="C175" s="108">
        <v>83126.68</v>
      </c>
      <c r="D175" s="109">
        <v>16625.336000000003</v>
      </c>
      <c r="E175" s="8">
        <v>43688.144000000015</v>
      </c>
      <c r="F175" s="7">
        <v>22813.2</v>
      </c>
      <c r="G175" s="108">
        <v>11617.87982100981</v>
      </c>
      <c r="H175" s="11">
        <v>22813.2</v>
      </c>
      <c r="I175" s="7">
        <v>39319.32960000001</v>
      </c>
      <c r="J175" s="129">
        <f t="shared" si="19"/>
        <v>73750.40942100983</v>
      </c>
      <c r="K175" s="111">
        <v>5685.864912000001</v>
      </c>
      <c r="L175" s="112">
        <v>9476.44152</v>
      </c>
      <c r="M175" s="112">
        <v>34788.51558</v>
      </c>
      <c r="N175" s="9">
        <v>52541</v>
      </c>
      <c r="O175" s="9">
        <v>2369.11038</v>
      </c>
      <c r="P175" s="7">
        <f t="shared" si="21"/>
        <v>104860.932392</v>
      </c>
      <c r="Q175" s="110">
        <f t="shared" si="22"/>
        <v>-31110.522970990176</v>
      </c>
      <c r="R175" s="113">
        <f t="shared" si="18"/>
        <v>-4368.814400000003</v>
      </c>
      <c r="S175" s="114">
        <v>10962</v>
      </c>
    </row>
    <row r="176" spans="1:19" ht="12.75">
      <c r="A176" s="27" t="s">
        <v>181</v>
      </c>
      <c r="B176" s="28">
        <v>1248.2</v>
      </c>
      <c r="C176" s="108">
        <v>139049.48</v>
      </c>
      <c r="D176" s="109">
        <v>27809.896000000004</v>
      </c>
      <c r="E176" s="8">
        <v>70639.274</v>
      </c>
      <c r="F176" s="7">
        <v>40600.31</v>
      </c>
      <c r="G176" s="108">
        <v>19433.71427577653</v>
      </c>
      <c r="H176" s="11">
        <v>40600.31</v>
      </c>
      <c r="I176" s="7">
        <v>63575.346600000004</v>
      </c>
      <c r="J176" s="129">
        <f t="shared" si="19"/>
        <v>123609.37087577653</v>
      </c>
      <c r="K176" s="111">
        <v>9510.984432000001</v>
      </c>
      <c r="L176" s="112">
        <v>15851.640720000001</v>
      </c>
      <c r="M176" s="112">
        <v>58192.20738</v>
      </c>
      <c r="N176" s="9">
        <v>74673</v>
      </c>
      <c r="O176" s="9">
        <v>3962.9101800000003</v>
      </c>
      <c r="P176" s="7">
        <f t="shared" si="21"/>
        <v>162190.742712</v>
      </c>
      <c r="Q176" s="110">
        <f t="shared" si="22"/>
        <v>-38581.37183622348</v>
      </c>
      <c r="R176" s="113">
        <f t="shared" si="18"/>
        <v>-7063.9274000000005</v>
      </c>
      <c r="S176" s="114">
        <v>16558</v>
      </c>
    </row>
    <row r="177" spans="1:19" ht="12.75">
      <c r="A177" s="27" t="s">
        <v>182</v>
      </c>
      <c r="B177" s="28">
        <v>950.2</v>
      </c>
      <c r="C177" s="108">
        <v>105852.28</v>
      </c>
      <c r="D177" s="109">
        <v>21170.456000000002</v>
      </c>
      <c r="E177" s="8">
        <v>60534.344</v>
      </c>
      <c r="F177" s="7">
        <v>24147.48</v>
      </c>
      <c r="G177" s="108">
        <v>14794.035655217798</v>
      </c>
      <c r="H177" s="11">
        <v>24147.48</v>
      </c>
      <c r="I177" s="7">
        <v>41694.49252608005</v>
      </c>
      <c r="J177" s="129">
        <f t="shared" si="19"/>
        <v>80636.00818129785</v>
      </c>
      <c r="K177" s="111">
        <v>7240.295952</v>
      </c>
      <c r="L177" s="112">
        <v>12067.15992</v>
      </c>
      <c r="M177" s="112">
        <v>44299.17918</v>
      </c>
      <c r="N177" s="9">
        <v>7383</v>
      </c>
      <c r="O177" s="9">
        <v>3016.78998</v>
      </c>
      <c r="P177" s="7">
        <f t="shared" si="21"/>
        <v>74006.425032</v>
      </c>
      <c r="Q177" s="110">
        <f t="shared" si="22"/>
        <v>6629.583149297847</v>
      </c>
      <c r="R177" s="113">
        <f t="shared" si="18"/>
        <v>-18839.851473919945</v>
      </c>
      <c r="S177" s="114">
        <v>12817</v>
      </c>
    </row>
    <row r="178" spans="1:19" ht="12.75">
      <c r="A178" s="27" t="s">
        <v>183</v>
      </c>
      <c r="B178" s="28">
        <v>931.5</v>
      </c>
      <c r="C178" s="108">
        <v>103769.1</v>
      </c>
      <c r="D178" s="109">
        <v>20753.82</v>
      </c>
      <c r="E178" s="8">
        <v>61100.26</v>
      </c>
      <c r="F178" s="7">
        <v>21915.02</v>
      </c>
      <c r="G178" s="108">
        <v>14502.888037082064</v>
      </c>
      <c r="H178" s="11">
        <v>21915.02</v>
      </c>
      <c r="I178" s="7">
        <v>54990.234</v>
      </c>
      <c r="J178" s="129">
        <f t="shared" si="19"/>
        <v>91408.14203708206</v>
      </c>
      <c r="K178" s="111">
        <v>7097.80644</v>
      </c>
      <c r="L178" s="112">
        <v>11829.6774</v>
      </c>
      <c r="M178" s="112">
        <v>43427.368350000004</v>
      </c>
      <c r="N178" s="9">
        <v>16093</v>
      </c>
      <c r="O178" s="9">
        <v>2957.41935</v>
      </c>
      <c r="P178" s="7">
        <f t="shared" si="21"/>
        <v>81405.27154</v>
      </c>
      <c r="Q178" s="110">
        <f t="shared" si="22"/>
        <v>10002.870497082054</v>
      </c>
      <c r="R178" s="113">
        <f t="shared" si="18"/>
        <v>-6110.026000000005</v>
      </c>
      <c r="S178" s="114">
        <v>12822.8</v>
      </c>
    </row>
    <row r="179" spans="1:19" ht="12.75">
      <c r="A179" s="27" t="s">
        <v>184</v>
      </c>
      <c r="B179" s="28">
        <v>891.9</v>
      </c>
      <c r="C179" s="108">
        <v>99357.66</v>
      </c>
      <c r="D179" s="109">
        <v>19871.532000000003</v>
      </c>
      <c r="E179" s="8">
        <v>59781.258</v>
      </c>
      <c r="F179" s="7">
        <v>19704.87</v>
      </c>
      <c r="G179" s="108">
        <v>13886.340139853457</v>
      </c>
      <c r="H179" s="11">
        <v>19704.87</v>
      </c>
      <c r="I179" s="7">
        <v>53803.1322</v>
      </c>
      <c r="J179" s="129">
        <f t="shared" si="19"/>
        <v>87394.34233985347</v>
      </c>
      <c r="K179" s="111">
        <v>6796.063944</v>
      </c>
      <c r="L179" s="112">
        <v>11326.77324</v>
      </c>
      <c r="M179" s="112">
        <v>41581.18071</v>
      </c>
      <c r="N179" s="9">
        <v>10831</v>
      </c>
      <c r="O179" s="9">
        <v>2831.69331</v>
      </c>
      <c r="P179" s="7">
        <f t="shared" si="21"/>
        <v>73366.71120399999</v>
      </c>
      <c r="Q179" s="110">
        <f t="shared" si="22"/>
        <v>14027.631135853473</v>
      </c>
      <c r="R179" s="113">
        <f t="shared" si="18"/>
        <v>-5978.125800000002</v>
      </c>
      <c r="S179" s="114">
        <v>15390.6</v>
      </c>
    </row>
    <row r="180" spans="1:19" ht="12.75">
      <c r="A180" s="27" t="s">
        <v>185</v>
      </c>
      <c r="B180" s="28">
        <v>941.1</v>
      </c>
      <c r="C180" s="108">
        <v>104838.54</v>
      </c>
      <c r="D180" s="109">
        <v>20967.708000000002</v>
      </c>
      <c r="E180" s="8">
        <v>56426.202000000005</v>
      </c>
      <c r="F180" s="7">
        <v>27444.63</v>
      </c>
      <c r="G180" s="108">
        <v>14652.354193985972</v>
      </c>
      <c r="H180" s="11">
        <v>27444.63</v>
      </c>
      <c r="I180" s="7">
        <v>3912.2577714062472</v>
      </c>
      <c r="J180" s="129">
        <f t="shared" si="19"/>
        <v>46009.241965392226</v>
      </c>
      <c r="K180" s="111">
        <v>7170.956136000001</v>
      </c>
      <c r="L180" s="112">
        <v>11951.593560000001</v>
      </c>
      <c r="M180" s="112">
        <v>43874.92899</v>
      </c>
      <c r="N180" s="9">
        <v>1826</v>
      </c>
      <c r="O180" s="9">
        <v>2987.8983900000003</v>
      </c>
      <c r="P180" s="7">
        <f t="shared" si="21"/>
        <v>67811.377076</v>
      </c>
      <c r="Q180" s="110">
        <f t="shared" si="22"/>
        <v>-21802.13511060778</v>
      </c>
      <c r="R180" s="113">
        <f t="shared" si="18"/>
        <v>-52513.944228593755</v>
      </c>
      <c r="S180" s="114">
        <v>12729</v>
      </c>
    </row>
    <row r="181" spans="1:19" ht="12.75">
      <c r="A181" s="27" t="s">
        <v>186</v>
      </c>
      <c r="B181" s="28">
        <v>931.3</v>
      </c>
      <c r="C181" s="108">
        <v>103746.82</v>
      </c>
      <c r="D181" s="109">
        <v>20749.364</v>
      </c>
      <c r="E181" s="8">
        <v>64055.126000000004</v>
      </c>
      <c r="F181" s="7">
        <v>18942.33</v>
      </c>
      <c r="G181" s="108">
        <v>14499.774158813234</v>
      </c>
      <c r="H181" s="11">
        <v>18942.33</v>
      </c>
      <c r="I181" s="7">
        <v>57649.6134</v>
      </c>
      <c r="J181" s="129">
        <f t="shared" si="19"/>
        <v>91091.71755881324</v>
      </c>
      <c r="K181" s="111">
        <v>7096.282488000001</v>
      </c>
      <c r="L181" s="112">
        <v>11827.137480000001</v>
      </c>
      <c r="M181" s="112">
        <v>43418.04417</v>
      </c>
      <c r="N181" s="9">
        <v>5187</v>
      </c>
      <c r="O181" s="9">
        <v>2956.7843700000003</v>
      </c>
      <c r="P181" s="7">
        <f t="shared" si="21"/>
        <v>70485.248508</v>
      </c>
      <c r="Q181" s="110">
        <f t="shared" si="22"/>
        <v>20606.469050813233</v>
      </c>
      <c r="R181" s="113">
        <f t="shared" si="18"/>
        <v>-6405.512600000002</v>
      </c>
      <c r="S181" s="114">
        <v>16385.4</v>
      </c>
    </row>
    <row r="182" spans="1:19" ht="12.75">
      <c r="A182" s="27" t="s">
        <v>187</v>
      </c>
      <c r="B182" s="28">
        <v>935.8</v>
      </c>
      <c r="C182" s="108">
        <v>104248.12</v>
      </c>
      <c r="D182" s="109">
        <v>20849.624</v>
      </c>
      <c r="E182" s="8">
        <v>68152.726</v>
      </c>
      <c r="F182" s="7">
        <v>15245.77</v>
      </c>
      <c r="G182" s="108">
        <v>14569.836419861938</v>
      </c>
      <c r="H182" s="11">
        <v>15245.77</v>
      </c>
      <c r="I182" s="7">
        <v>49763.46695977828</v>
      </c>
      <c r="J182" s="129">
        <f t="shared" si="19"/>
        <v>79579.07337964022</v>
      </c>
      <c r="K182" s="111">
        <v>7130.571408</v>
      </c>
      <c r="L182" s="112">
        <v>11884.285679999999</v>
      </c>
      <c r="M182" s="112">
        <v>43627.83822</v>
      </c>
      <c r="N182" s="9">
        <v>12082</v>
      </c>
      <c r="O182" s="9">
        <v>2971.0714199999998</v>
      </c>
      <c r="P182" s="7">
        <f t="shared" si="21"/>
        <v>77695.766728</v>
      </c>
      <c r="Q182" s="110">
        <f t="shared" si="22"/>
        <v>1883.3066516402178</v>
      </c>
      <c r="R182" s="113">
        <f t="shared" si="18"/>
        <v>-18389.259040221717</v>
      </c>
      <c r="S182" s="114">
        <v>15840</v>
      </c>
    </row>
    <row r="183" spans="1:19" ht="12.75">
      <c r="A183" s="27" t="s">
        <v>188</v>
      </c>
      <c r="B183" s="28">
        <v>706.79</v>
      </c>
      <c r="C183" s="108">
        <v>78736.40599999999</v>
      </c>
      <c r="D183" s="109">
        <v>15747.281199999998</v>
      </c>
      <c r="E183" s="8">
        <v>42814.96479999999</v>
      </c>
      <c r="F183" s="7">
        <v>20174.16</v>
      </c>
      <c r="G183" s="108">
        <v>11004.290108136587</v>
      </c>
      <c r="H183" s="11">
        <v>20174.16</v>
      </c>
      <c r="I183" s="7">
        <v>21718.691302319676</v>
      </c>
      <c r="J183" s="129">
        <f t="shared" si="19"/>
        <v>52897.141410456265</v>
      </c>
      <c r="K183" s="111">
        <v>5385.570170399999</v>
      </c>
      <c r="L183" s="112">
        <v>8975.950283999999</v>
      </c>
      <c r="M183" s="112">
        <v>32951.18591099999</v>
      </c>
      <c r="N183" s="9">
        <v>13345</v>
      </c>
      <c r="O183" s="9">
        <v>2243.9875709999997</v>
      </c>
      <c r="P183" s="7">
        <f t="shared" si="21"/>
        <v>62901.69393639999</v>
      </c>
      <c r="Q183" s="110">
        <f t="shared" si="22"/>
        <v>-10004.552525943727</v>
      </c>
      <c r="R183" s="113">
        <f t="shared" si="18"/>
        <v>-21096.27349768031</v>
      </c>
      <c r="S183" s="114">
        <v>2542</v>
      </c>
    </row>
    <row r="184" spans="1:19" ht="12.75">
      <c r="A184" s="27" t="s">
        <v>189</v>
      </c>
      <c r="B184" s="28">
        <v>947.1</v>
      </c>
      <c r="C184" s="108">
        <v>105506.94</v>
      </c>
      <c r="D184" s="109">
        <v>21101.388000000003</v>
      </c>
      <c r="E184" s="8">
        <v>66195.582</v>
      </c>
      <c r="F184" s="7">
        <v>18209.97</v>
      </c>
      <c r="G184" s="108">
        <v>14745.770542050914</v>
      </c>
      <c r="H184" s="11">
        <v>18209.97</v>
      </c>
      <c r="I184" s="7">
        <v>59576.023799999995</v>
      </c>
      <c r="J184" s="129">
        <f t="shared" si="19"/>
        <v>92531.76434205091</v>
      </c>
      <c r="K184" s="111">
        <v>7216.674696</v>
      </c>
      <c r="L184" s="112">
        <v>12027.79116</v>
      </c>
      <c r="M184" s="112">
        <v>44154.654389999996</v>
      </c>
      <c r="N184" s="9">
        <v>13465</v>
      </c>
      <c r="O184" s="9">
        <v>3006.94779</v>
      </c>
      <c r="P184" s="7">
        <f t="shared" si="21"/>
        <v>79871.068036</v>
      </c>
      <c r="Q184" s="110">
        <f t="shared" si="22"/>
        <v>12660.696306050915</v>
      </c>
      <c r="R184" s="113">
        <f t="shared" si="18"/>
        <v>-6619.5581999999995</v>
      </c>
      <c r="S184" s="114">
        <v>14370</v>
      </c>
    </row>
    <row r="185" spans="1:19" ht="12.75">
      <c r="A185" s="27" t="s">
        <v>190</v>
      </c>
      <c r="B185" s="28">
        <v>1274.8</v>
      </c>
      <c r="C185" s="108">
        <v>142012.72</v>
      </c>
      <c r="D185" s="109">
        <v>28402.543999999994</v>
      </c>
      <c r="E185" s="8">
        <v>87800.37599999997</v>
      </c>
      <c r="F185" s="7">
        <v>25809.8</v>
      </c>
      <c r="G185" s="108">
        <v>19847.860085531094</v>
      </c>
      <c r="H185" s="11">
        <v>25809.8</v>
      </c>
      <c r="I185" s="7">
        <v>67577.55153627126</v>
      </c>
      <c r="J185" s="129">
        <f t="shared" si="19"/>
        <v>113235.21162180236</v>
      </c>
      <c r="K185" s="111">
        <v>9713.670047999998</v>
      </c>
      <c r="L185" s="112">
        <v>16189.450079999997</v>
      </c>
      <c r="M185" s="112">
        <v>59432.32331999999</v>
      </c>
      <c r="N185" s="9">
        <v>15919</v>
      </c>
      <c r="O185" s="9">
        <v>4047.362519999999</v>
      </c>
      <c r="P185" s="7">
        <f t="shared" si="21"/>
        <v>105301.80596799999</v>
      </c>
      <c r="Q185" s="110">
        <f t="shared" si="22"/>
        <v>7933.405653802372</v>
      </c>
      <c r="R185" s="113">
        <f t="shared" si="18"/>
        <v>-20222.824463728713</v>
      </c>
      <c r="S185" s="114">
        <v>19613</v>
      </c>
    </row>
    <row r="186" spans="1:19" ht="12.75">
      <c r="A186" s="27" t="s">
        <v>191</v>
      </c>
      <c r="B186" s="28">
        <v>1266.4</v>
      </c>
      <c r="C186" s="108">
        <v>141076.96</v>
      </c>
      <c r="D186" s="109">
        <v>28215.392000000007</v>
      </c>
      <c r="E186" s="8">
        <v>75529.49800000002</v>
      </c>
      <c r="F186" s="7">
        <v>37332.07</v>
      </c>
      <c r="G186" s="108">
        <v>19717.077198240186</v>
      </c>
      <c r="H186" s="11">
        <v>37332.07</v>
      </c>
      <c r="I186" s="7">
        <v>67976.54820000002</v>
      </c>
      <c r="J186" s="129">
        <f t="shared" si="19"/>
        <v>125025.6953982402</v>
      </c>
      <c r="K186" s="111">
        <v>9649.664064000002</v>
      </c>
      <c r="L186" s="112">
        <v>16082.773440000003</v>
      </c>
      <c r="M186" s="112">
        <v>59040.707760000005</v>
      </c>
      <c r="N186" s="9">
        <v>38731</v>
      </c>
      <c r="O186" s="9">
        <v>4020.6933600000007</v>
      </c>
      <c r="P186" s="7">
        <f t="shared" si="21"/>
        <v>127524.838624</v>
      </c>
      <c r="Q186" s="110">
        <f t="shared" si="22"/>
        <v>-2499.1432257597917</v>
      </c>
      <c r="R186" s="113">
        <f t="shared" si="18"/>
        <v>-7552.949800000002</v>
      </c>
      <c r="S186" s="114">
        <v>20252</v>
      </c>
    </row>
    <row r="187" spans="1:19" ht="12.75">
      <c r="A187" s="27" t="s">
        <v>192</v>
      </c>
      <c r="B187" s="28">
        <v>3270.4</v>
      </c>
      <c r="C187" s="108">
        <v>364322.56</v>
      </c>
      <c r="D187" s="109">
        <v>72864.51200000002</v>
      </c>
      <c r="E187" s="8">
        <v>185485.59800000006</v>
      </c>
      <c r="F187" s="7">
        <v>105972.45</v>
      </c>
      <c r="G187" s="108">
        <v>50918.13745193043</v>
      </c>
      <c r="H187" s="11">
        <v>105972.45</v>
      </c>
      <c r="I187" s="7">
        <v>166937.03820000007</v>
      </c>
      <c r="J187" s="129">
        <f t="shared" si="19"/>
        <v>323827.62565193046</v>
      </c>
      <c r="K187" s="111">
        <v>24919.663104000003</v>
      </c>
      <c r="L187" s="112">
        <v>41532.77184000001</v>
      </c>
      <c r="M187" s="112">
        <v>152468.99136</v>
      </c>
      <c r="N187" s="9">
        <v>15626</v>
      </c>
      <c r="O187" s="9">
        <v>10383.192960000002</v>
      </c>
      <c r="P187" s="7">
        <f t="shared" si="21"/>
        <v>244930.619264</v>
      </c>
      <c r="Q187" s="110">
        <f t="shared" si="22"/>
        <v>78897.00638793045</v>
      </c>
      <c r="R187" s="113">
        <f t="shared" si="18"/>
        <v>-18548.559799999988</v>
      </c>
      <c r="S187" s="114">
        <v>44389</v>
      </c>
    </row>
    <row r="188" spans="1:19" s="165" customFormat="1" ht="12.75">
      <c r="A188" s="27" t="s">
        <v>193</v>
      </c>
      <c r="B188" s="28">
        <v>1278.1</v>
      </c>
      <c r="C188" s="108">
        <v>142380.34</v>
      </c>
      <c r="D188" s="109">
        <v>28476.068</v>
      </c>
      <c r="E188" s="8">
        <v>102978.082</v>
      </c>
      <c r="F188" s="7">
        <v>10926.19</v>
      </c>
      <c r="G188" s="108">
        <v>19899.239076966813</v>
      </c>
      <c r="H188" s="11">
        <v>10926.19</v>
      </c>
      <c r="I188" s="7">
        <v>89977.67735418752</v>
      </c>
      <c r="J188" s="129">
        <f t="shared" si="19"/>
        <v>120803.10643115433</v>
      </c>
      <c r="K188" s="111">
        <v>9738.815256</v>
      </c>
      <c r="L188" s="112">
        <v>16231.358760000001</v>
      </c>
      <c r="M188" s="112">
        <v>59586.172289999995</v>
      </c>
      <c r="N188" s="9">
        <v>21752</v>
      </c>
      <c r="O188" s="9">
        <v>4057.8396900000002</v>
      </c>
      <c r="P188" s="7">
        <f t="shared" si="21"/>
        <v>111366.185996</v>
      </c>
      <c r="Q188" s="110">
        <f t="shared" si="22"/>
        <v>9436.92043515433</v>
      </c>
      <c r="R188" s="113">
        <f t="shared" si="18"/>
        <v>-13000.40464581248</v>
      </c>
      <c r="S188" s="114">
        <v>19868.2</v>
      </c>
    </row>
    <row r="189" spans="1:19" ht="12.75">
      <c r="A189" s="27" t="s">
        <v>194</v>
      </c>
      <c r="B189" s="28">
        <v>3207.5</v>
      </c>
      <c r="C189" s="108">
        <v>357315.5</v>
      </c>
      <c r="D189" s="109">
        <v>71463.1</v>
      </c>
      <c r="E189" s="8">
        <v>152042.78</v>
      </c>
      <c r="F189" s="7">
        <v>133809.62</v>
      </c>
      <c r="G189" s="108">
        <v>49938.82273638296</v>
      </c>
      <c r="H189" s="11">
        <v>133809.62</v>
      </c>
      <c r="I189" s="7">
        <v>112655.56253562617</v>
      </c>
      <c r="J189" s="129">
        <f t="shared" si="19"/>
        <v>296404.0052720091</v>
      </c>
      <c r="K189" s="111">
        <v>24440.3802</v>
      </c>
      <c r="L189" s="112">
        <v>40733.967000000004</v>
      </c>
      <c r="M189" s="112">
        <v>149536.53675</v>
      </c>
      <c r="N189" s="9">
        <v>62132</v>
      </c>
      <c r="O189" s="9">
        <v>10183.491750000001</v>
      </c>
      <c r="P189" s="7">
        <f t="shared" si="21"/>
        <v>287026.37570000003</v>
      </c>
      <c r="Q189" s="110">
        <f t="shared" si="22"/>
        <v>9377.629572009086</v>
      </c>
      <c r="R189" s="113">
        <f t="shared" si="18"/>
        <v>-39387.217464373825</v>
      </c>
      <c r="S189" s="114">
        <v>34146</v>
      </c>
    </row>
    <row r="190" spans="1:19" ht="12.75">
      <c r="A190" s="27" t="s">
        <v>195</v>
      </c>
      <c r="B190" s="28">
        <v>2617.5</v>
      </c>
      <c r="C190" s="108">
        <v>291589.5</v>
      </c>
      <c r="D190" s="109">
        <v>58317.9</v>
      </c>
      <c r="E190" s="8">
        <v>124905</v>
      </c>
      <c r="F190" s="7">
        <v>108366.6</v>
      </c>
      <c r="G190" s="108">
        <v>40752.88184333044</v>
      </c>
      <c r="H190" s="11">
        <v>108366.6</v>
      </c>
      <c r="I190" s="7">
        <v>112414.5</v>
      </c>
      <c r="J190" s="129">
        <f t="shared" si="19"/>
        <v>261533.98184333043</v>
      </c>
      <c r="K190" s="111">
        <v>19944.7218</v>
      </c>
      <c r="L190" s="112">
        <v>33241.203</v>
      </c>
      <c r="M190" s="112">
        <v>122030.20575</v>
      </c>
      <c r="N190" s="9">
        <v>7733</v>
      </c>
      <c r="O190" s="9">
        <v>8310.30075</v>
      </c>
      <c r="P190" s="7">
        <f t="shared" si="21"/>
        <v>191259.4313</v>
      </c>
      <c r="Q190" s="110">
        <f t="shared" si="22"/>
        <v>70274.55054333044</v>
      </c>
      <c r="R190" s="113">
        <f t="shared" si="18"/>
        <v>-12490.5</v>
      </c>
      <c r="S190" s="114">
        <v>31603.4</v>
      </c>
    </row>
    <row r="191" spans="1:19" ht="12.75">
      <c r="A191" s="27" t="s">
        <v>196</v>
      </c>
      <c r="B191" s="28">
        <v>2720.9</v>
      </c>
      <c r="C191" s="108">
        <v>303108.26</v>
      </c>
      <c r="D191" s="109">
        <v>60621.652</v>
      </c>
      <c r="E191" s="8">
        <v>176840.758</v>
      </c>
      <c r="F191" s="7">
        <v>65645.85</v>
      </c>
      <c r="G191" s="108">
        <v>42362.75690831625</v>
      </c>
      <c r="H191" s="11">
        <v>65645.85</v>
      </c>
      <c r="I191" s="7">
        <v>159156.6822</v>
      </c>
      <c r="J191" s="129">
        <f t="shared" si="19"/>
        <v>267165.2891083163</v>
      </c>
      <c r="K191" s="111">
        <v>20732.604984</v>
      </c>
      <c r="L191" s="112">
        <v>34554.34164</v>
      </c>
      <c r="M191" s="112">
        <v>126850.80681</v>
      </c>
      <c r="N191" s="9">
        <v>14172</v>
      </c>
      <c r="O191" s="9">
        <v>8638.58541</v>
      </c>
      <c r="P191" s="7">
        <f t="shared" si="21"/>
        <v>204948.33884399998</v>
      </c>
      <c r="Q191" s="110">
        <f t="shared" si="22"/>
        <v>62216.950264316314</v>
      </c>
      <c r="R191" s="113">
        <f t="shared" si="18"/>
        <v>-17684.07579999999</v>
      </c>
      <c r="S191" s="114">
        <v>39569</v>
      </c>
    </row>
    <row r="192" spans="1:19" ht="12.75">
      <c r="A192" s="27" t="s">
        <v>197</v>
      </c>
      <c r="B192" s="28">
        <v>2461.2</v>
      </c>
      <c r="C192" s="108">
        <v>274177.68</v>
      </c>
      <c r="D192" s="109">
        <v>54835.536</v>
      </c>
      <c r="E192" s="8">
        <v>139354.934</v>
      </c>
      <c r="F192" s="7">
        <v>79987.21</v>
      </c>
      <c r="G192" s="108">
        <v>38319.38597623873</v>
      </c>
      <c r="H192" s="11">
        <v>79987.21</v>
      </c>
      <c r="I192" s="7">
        <v>125419.44060000002</v>
      </c>
      <c r="J192" s="129">
        <f t="shared" si="19"/>
        <v>243726.03657623875</v>
      </c>
      <c r="K192" s="111">
        <v>18753.753312</v>
      </c>
      <c r="L192" s="112">
        <v>31256.25552</v>
      </c>
      <c r="M192" s="112">
        <v>114743.35908</v>
      </c>
      <c r="N192" s="9">
        <v>5419</v>
      </c>
      <c r="O192" s="9">
        <v>7814.06388</v>
      </c>
      <c r="P192" s="7">
        <f t="shared" si="21"/>
        <v>177986.43179200002</v>
      </c>
      <c r="Q192" s="110">
        <f t="shared" si="22"/>
        <v>65739.60478423873</v>
      </c>
      <c r="R192" s="113">
        <f t="shared" si="18"/>
        <v>-13935.493399999992</v>
      </c>
      <c r="S192" s="114">
        <v>28654.6</v>
      </c>
    </row>
    <row r="193" spans="1:19" ht="12.75">
      <c r="A193" s="27" t="s">
        <v>198</v>
      </c>
      <c r="B193" s="28">
        <v>1210.1</v>
      </c>
      <c r="C193" s="108">
        <v>134805.14</v>
      </c>
      <c r="D193" s="109">
        <v>26961.028000000006</v>
      </c>
      <c r="E193" s="8">
        <v>78849.72200000001</v>
      </c>
      <c r="F193" s="7">
        <v>28994.39</v>
      </c>
      <c r="G193" s="108">
        <v>18840.520465564154</v>
      </c>
      <c r="H193" s="11">
        <v>28994.39</v>
      </c>
      <c r="I193" s="7">
        <v>62658.28325234331</v>
      </c>
      <c r="J193" s="129">
        <f t="shared" si="19"/>
        <v>110493.19371790747</v>
      </c>
      <c r="K193" s="111">
        <v>9220.671576</v>
      </c>
      <c r="L193" s="112">
        <v>15367.785960000003</v>
      </c>
      <c r="M193" s="112">
        <v>56415.95109</v>
      </c>
      <c r="N193" s="9">
        <v>19005</v>
      </c>
      <c r="O193" s="9">
        <v>3841.9464900000007</v>
      </c>
      <c r="P193" s="7">
        <f t="shared" si="21"/>
        <v>103851.35511600002</v>
      </c>
      <c r="Q193" s="110">
        <f t="shared" si="22"/>
        <v>6641.838601907453</v>
      </c>
      <c r="R193" s="113">
        <f t="shared" si="18"/>
        <v>-16191.438747656699</v>
      </c>
      <c r="S193" s="114">
        <v>19041</v>
      </c>
    </row>
    <row r="194" spans="1:19" ht="12.75">
      <c r="A194" s="27" t="s">
        <v>199</v>
      </c>
      <c r="B194" s="28">
        <v>1232.9</v>
      </c>
      <c r="C194" s="108">
        <v>137345.06</v>
      </c>
      <c r="D194" s="109">
        <v>27469.012000000002</v>
      </c>
      <c r="E194" s="8">
        <v>77527.348</v>
      </c>
      <c r="F194" s="7">
        <v>32348.7</v>
      </c>
      <c r="G194" s="108">
        <v>19195.50258821093</v>
      </c>
      <c r="H194" s="11">
        <v>32348.7</v>
      </c>
      <c r="I194" s="7">
        <v>41274.30571390778</v>
      </c>
      <c r="J194" s="129">
        <f t="shared" si="19"/>
        <v>92818.50830211872</v>
      </c>
      <c r="K194" s="111">
        <v>9394.402104</v>
      </c>
      <c r="L194" s="112">
        <v>15657.33684</v>
      </c>
      <c r="M194" s="112">
        <v>57478.907609999995</v>
      </c>
      <c r="N194" s="9">
        <v>30496</v>
      </c>
      <c r="O194" s="9">
        <v>3914.33421</v>
      </c>
      <c r="P194" s="7">
        <f t="shared" si="21"/>
        <v>116940.980764</v>
      </c>
      <c r="Q194" s="110">
        <f t="shared" si="22"/>
        <v>-24122.47246188129</v>
      </c>
      <c r="R194" s="113">
        <f t="shared" si="18"/>
        <v>-36253.04228609222</v>
      </c>
      <c r="S194" s="114">
        <v>14562</v>
      </c>
    </row>
    <row r="195" spans="1:19" ht="12.75">
      <c r="A195" s="27" t="s">
        <v>200</v>
      </c>
      <c r="B195" s="28">
        <v>1310.3</v>
      </c>
      <c r="C195" s="108">
        <v>145967.42</v>
      </c>
      <c r="D195" s="109">
        <v>29193.483999999997</v>
      </c>
      <c r="E195" s="8">
        <v>91518.06599999999</v>
      </c>
      <c r="F195" s="7">
        <v>25255.87</v>
      </c>
      <c r="G195" s="108">
        <v>20400.57347824866</v>
      </c>
      <c r="H195" s="11">
        <v>25255.87</v>
      </c>
      <c r="I195" s="7">
        <v>80374.53170462803</v>
      </c>
      <c r="J195" s="129">
        <f t="shared" si="19"/>
        <v>126030.97518287669</v>
      </c>
      <c r="K195" s="111">
        <v>9984.171527999999</v>
      </c>
      <c r="L195" s="112">
        <v>16640.28588</v>
      </c>
      <c r="M195" s="112">
        <v>61087.36526999999</v>
      </c>
      <c r="N195" s="9">
        <v>6281</v>
      </c>
      <c r="O195" s="9">
        <v>4160.07147</v>
      </c>
      <c r="P195" s="7">
        <f t="shared" si="21"/>
        <v>98152.89414799999</v>
      </c>
      <c r="Q195" s="110">
        <f t="shared" si="22"/>
        <v>27878.081034876697</v>
      </c>
      <c r="R195" s="113">
        <f t="shared" si="18"/>
        <v>-11143.534295371966</v>
      </c>
      <c r="S195" s="114">
        <v>23257</v>
      </c>
    </row>
    <row r="196" spans="1:19" ht="12.75">
      <c r="A196" s="27" t="s">
        <v>201</v>
      </c>
      <c r="B196" s="28">
        <v>3227.4</v>
      </c>
      <c r="C196" s="108">
        <v>359532.36</v>
      </c>
      <c r="D196" s="109">
        <v>71906.472</v>
      </c>
      <c r="E196" s="8">
        <v>193601.30799999996</v>
      </c>
      <c r="F196" s="7">
        <v>94024.58</v>
      </c>
      <c r="G196" s="108">
        <v>50248.65362413167</v>
      </c>
      <c r="H196" s="11">
        <v>94024.58</v>
      </c>
      <c r="I196" s="7">
        <v>136774.99507796371</v>
      </c>
      <c r="J196" s="129">
        <f t="shared" si="19"/>
        <v>281048.2287020954</v>
      </c>
      <c r="K196" s="111">
        <v>24592.013424</v>
      </c>
      <c r="L196" s="112">
        <v>40986.68904</v>
      </c>
      <c r="M196" s="112">
        <v>150464.29265999998</v>
      </c>
      <c r="N196" s="9">
        <v>32742</v>
      </c>
      <c r="O196" s="9">
        <v>10246.67226</v>
      </c>
      <c r="P196" s="7">
        <f t="shared" si="21"/>
        <v>259031.66738399997</v>
      </c>
      <c r="Q196" s="110">
        <f t="shared" si="22"/>
        <v>22016.561318095424</v>
      </c>
      <c r="R196" s="113">
        <f t="shared" si="18"/>
        <v>-56826.312922036246</v>
      </c>
      <c r="S196" s="114">
        <v>44708</v>
      </c>
    </row>
    <row r="197" spans="1:20" ht="12.75">
      <c r="A197" s="27" t="s">
        <v>202</v>
      </c>
      <c r="B197" s="28">
        <v>3362.1</v>
      </c>
      <c r="C197" s="108">
        <v>374537.94</v>
      </c>
      <c r="D197" s="109">
        <v>74907.58799999999</v>
      </c>
      <c r="E197" s="8">
        <v>205846.02199999994</v>
      </c>
      <c r="F197" s="7">
        <v>93784.33</v>
      </c>
      <c r="G197" s="108">
        <v>52345.85063818959</v>
      </c>
      <c r="H197" s="11">
        <v>93784.33</v>
      </c>
      <c r="I197" s="7">
        <v>185261.41979999995</v>
      </c>
      <c r="J197" s="129">
        <f t="shared" si="19"/>
        <v>331391.6004381896</v>
      </c>
      <c r="K197" s="111">
        <v>25618.395095999997</v>
      </c>
      <c r="L197" s="112">
        <v>42697.32515999999</v>
      </c>
      <c r="M197" s="112">
        <v>156744.12788999997</v>
      </c>
      <c r="N197" s="9">
        <v>15309</v>
      </c>
      <c r="O197" s="9">
        <v>10674.331289999998</v>
      </c>
      <c r="P197" s="7">
        <f t="shared" si="21"/>
        <v>251043.17943599995</v>
      </c>
      <c r="Q197" s="110">
        <f>J197-P197</f>
        <v>80348.42100218963</v>
      </c>
      <c r="R197" s="113">
        <f>I197-E197</f>
        <v>-20584.602199999994</v>
      </c>
      <c r="S197" s="114">
        <v>49709</v>
      </c>
      <c r="T197" s="78">
        <f>U202</f>
        <v>0</v>
      </c>
    </row>
    <row r="198" spans="1:19" ht="12.75">
      <c r="A198" s="75" t="s">
        <v>203</v>
      </c>
      <c r="B198" s="28">
        <v>3005</v>
      </c>
      <c r="C198" s="108">
        <v>334757</v>
      </c>
      <c r="D198" s="109">
        <v>66951.4</v>
      </c>
      <c r="E198" s="8">
        <v>207441.18</v>
      </c>
      <c r="F198" s="7">
        <v>60364.42</v>
      </c>
      <c r="G198" s="108">
        <v>46786.0209891912</v>
      </c>
      <c r="H198" s="11">
        <v>60364.42</v>
      </c>
      <c r="I198" s="7">
        <v>163890.46849550665</v>
      </c>
      <c r="J198" s="129">
        <f t="shared" si="19"/>
        <v>271040.90948469786</v>
      </c>
      <c r="K198" s="111">
        <v>22897.378800000002</v>
      </c>
      <c r="L198" s="112">
        <v>38162.298</v>
      </c>
      <c r="M198" s="112">
        <v>140095.8045</v>
      </c>
      <c r="N198" s="9">
        <v>323</v>
      </c>
      <c r="O198" s="9">
        <v>9540.5745</v>
      </c>
      <c r="P198" s="7">
        <f t="shared" si="21"/>
        <v>211019.0558</v>
      </c>
      <c r="Q198" s="110">
        <f t="shared" si="22"/>
        <v>60021.85368469785</v>
      </c>
      <c r="R198" s="113">
        <f t="shared" si="18"/>
        <v>-43550.711504493345</v>
      </c>
      <c r="S198" s="114">
        <v>922</v>
      </c>
    </row>
    <row r="199" spans="1:19" ht="12.75">
      <c r="A199" s="76" t="s">
        <v>204</v>
      </c>
      <c r="B199" s="61">
        <v>3300</v>
      </c>
      <c r="C199" s="108">
        <v>367620</v>
      </c>
      <c r="D199" s="109">
        <v>73524</v>
      </c>
      <c r="E199" s="8">
        <v>187973.49</v>
      </c>
      <c r="F199" s="7">
        <v>106122.51</v>
      </c>
      <c r="G199" s="108">
        <v>51378.991435717464</v>
      </c>
      <c r="H199" s="11">
        <v>106122.51</v>
      </c>
      <c r="I199" s="7">
        <v>169176.141</v>
      </c>
      <c r="J199" s="129">
        <f t="shared" si="19"/>
        <v>326677.64243571745</v>
      </c>
      <c r="K199" s="111">
        <v>25145.208000000002</v>
      </c>
      <c r="L199" s="112">
        <v>41908.68</v>
      </c>
      <c r="M199" s="112">
        <v>153848.97</v>
      </c>
      <c r="N199" s="9">
        <v>59727</v>
      </c>
      <c r="O199" s="9">
        <v>10477.17</v>
      </c>
      <c r="P199" s="7">
        <f t="shared" si="21"/>
        <v>291107.028</v>
      </c>
      <c r="Q199" s="110">
        <f t="shared" si="22"/>
        <v>35570.61443571746</v>
      </c>
      <c r="R199" s="113">
        <f t="shared" si="18"/>
        <v>-18797.348999999987</v>
      </c>
      <c r="S199" s="114">
        <v>42747</v>
      </c>
    </row>
    <row r="200" spans="1:19" ht="12.75">
      <c r="A200" s="76" t="s">
        <v>205</v>
      </c>
      <c r="B200" s="61">
        <v>3237.1</v>
      </c>
      <c r="C200" s="108">
        <v>360612.94</v>
      </c>
      <c r="D200" s="109">
        <v>72122.58799999999</v>
      </c>
      <c r="E200" s="8">
        <v>217222.37199999997</v>
      </c>
      <c r="F200" s="7">
        <v>71267.98</v>
      </c>
      <c r="G200" s="108">
        <v>50399.67672016999</v>
      </c>
      <c r="H200" s="11">
        <v>71267.98</v>
      </c>
      <c r="I200" s="7">
        <v>195500.13479999997</v>
      </c>
      <c r="J200" s="129">
        <f t="shared" si="19"/>
        <v>317167.79152016994</v>
      </c>
      <c r="K200" s="111">
        <v>24665.925095999995</v>
      </c>
      <c r="L200" s="112">
        <v>41109.875159999996</v>
      </c>
      <c r="M200" s="112">
        <v>150916.51538999996</v>
      </c>
      <c r="N200" s="9">
        <v>4828</v>
      </c>
      <c r="O200" s="9">
        <v>10277.468789999999</v>
      </c>
      <c r="P200" s="7">
        <f t="shared" si="21"/>
        <v>231797.78443599996</v>
      </c>
      <c r="Q200" s="110">
        <f t="shared" si="22"/>
        <v>85370.00708416998</v>
      </c>
      <c r="R200" s="113">
        <f t="shared" si="18"/>
        <v>-21722.237200000003</v>
      </c>
      <c r="S200" s="114">
        <v>47144</v>
      </c>
    </row>
    <row r="201" spans="1:19" ht="12.75">
      <c r="A201" s="76" t="s">
        <v>206</v>
      </c>
      <c r="B201" s="61">
        <v>3050.8</v>
      </c>
      <c r="C201" s="108">
        <v>339859.12</v>
      </c>
      <c r="D201" s="109">
        <v>67971.82400000001</v>
      </c>
      <c r="E201" s="8">
        <v>142380.44599999997</v>
      </c>
      <c r="F201" s="7">
        <v>129506.85</v>
      </c>
      <c r="G201" s="108">
        <v>47499.09911275359</v>
      </c>
      <c r="H201" s="11">
        <v>129506.85</v>
      </c>
      <c r="I201" s="7">
        <v>120113.35739250103</v>
      </c>
      <c r="J201" s="129">
        <f t="shared" si="19"/>
        <v>297119.3065052546</v>
      </c>
      <c r="K201" s="111">
        <v>23246.363808000002</v>
      </c>
      <c r="L201" s="112">
        <v>38743.93968</v>
      </c>
      <c r="M201" s="112">
        <v>142231.04171999998</v>
      </c>
      <c r="N201" s="9">
        <v>26202</v>
      </c>
      <c r="O201" s="9">
        <v>9685.98492</v>
      </c>
      <c r="P201" s="7">
        <f t="shared" si="21"/>
        <v>240109.330128</v>
      </c>
      <c r="Q201" s="110">
        <f t="shared" si="22"/>
        <v>57009.976377254585</v>
      </c>
      <c r="R201" s="113">
        <f t="shared" si="18"/>
        <v>-22267.08860749894</v>
      </c>
      <c r="S201" s="114">
        <v>26422</v>
      </c>
    </row>
    <row r="202" spans="1:19" ht="12.75">
      <c r="A202" s="27" t="s">
        <v>207</v>
      </c>
      <c r="B202" s="28">
        <v>952.4</v>
      </c>
      <c r="C202" s="108">
        <v>106097.36</v>
      </c>
      <c r="D202" s="109">
        <v>21219.471999999998</v>
      </c>
      <c r="E202" s="8">
        <v>59994.20799999999</v>
      </c>
      <c r="F202" s="7">
        <v>24883.68</v>
      </c>
      <c r="G202" s="108">
        <v>14828.288316174941</v>
      </c>
      <c r="H202" s="11">
        <v>24883.68</v>
      </c>
      <c r="I202" s="7">
        <v>53994.78719999999</v>
      </c>
      <c r="J202" s="129">
        <f t="shared" si="19"/>
        <v>93706.75551617493</v>
      </c>
      <c r="K202" s="111">
        <v>7257.059423999999</v>
      </c>
      <c r="L202" s="112">
        <v>12095.09904</v>
      </c>
      <c r="M202" s="112">
        <v>44401.74515999999</v>
      </c>
      <c r="N202" s="9">
        <v>6972</v>
      </c>
      <c r="O202" s="9">
        <v>3023.77476</v>
      </c>
      <c r="P202" s="7">
        <f t="shared" si="21"/>
        <v>73749.678384</v>
      </c>
      <c r="Q202" s="110">
        <f t="shared" si="22"/>
        <v>19957.077132174934</v>
      </c>
      <c r="R202" s="113">
        <f t="shared" si="18"/>
        <v>-5999.4208</v>
      </c>
      <c r="S202" s="114">
        <v>9804</v>
      </c>
    </row>
    <row r="203" spans="1:19" ht="12.75">
      <c r="A203" s="27" t="s">
        <v>208</v>
      </c>
      <c r="B203" s="28">
        <v>2100.8</v>
      </c>
      <c r="C203" s="108">
        <v>234029.12</v>
      </c>
      <c r="D203" s="109">
        <v>46805.824</v>
      </c>
      <c r="E203" s="8">
        <v>129438.496</v>
      </c>
      <c r="F203" s="7">
        <v>57784.8</v>
      </c>
      <c r="G203" s="108">
        <v>32708.17733580462</v>
      </c>
      <c r="H203" s="11">
        <v>57784.8</v>
      </c>
      <c r="I203" s="7">
        <v>116494.6464</v>
      </c>
      <c r="J203" s="129">
        <f t="shared" si="19"/>
        <v>206987.62373580463</v>
      </c>
      <c r="K203" s="111">
        <v>16007.591808000001</v>
      </c>
      <c r="L203" s="112">
        <v>26679.31968</v>
      </c>
      <c r="M203" s="112">
        <v>97941.18672</v>
      </c>
      <c r="N203" s="9">
        <v>50837</v>
      </c>
      <c r="O203" s="9">
        <v>6669.82992</v>
      </c>
      <c r="P203" s="7">
        <f t="shared" si="21"/>
        <v>198134.928128</v>
      </c>
      <c r="Q203" s="110">
        <f t="shared" si="22"/>
        <v>8852.695607804635</v>
      </c>
      <c r="R203" s="113">
        <f t="shared" si="18"/>
        <v>-12943.849600000001</v>
      </c>
      <c r="S203" s="114">
        <v>30160</v>
      </c>
    </row>
    <row r="204" spans="1:19" ht="12.75">
      <c r="A204" s="27" t="s">
        <v>209</v>
      </c>
      <c r="B204" s="28">
        <v>1556</v>
      </c>
      <c r="C204" s="108">
        <v>173338.4</v>
      </c>
      <c r="D204" s="109">
        <v>34667.68</v>
      </c>
      <c r="E204" s="8">
        <v>100067.44</v>
      </c>
      <c r="F204" s="7">
        <v>38603.28</v>
      </c>
      <c r="G204" s="108">
        <v>24225.97293150799</v>
      </c>
      <c r="H204" s="11">
        <v>38603.28</v>
      </c>
      <c r="I204" s="7">
        <v>8720.609810000717</v>
      </c>
      <c r="J204" s="129">
        <f t="shared" si="19"/>
        <v>71549.86274150871</v>
      </c>
      <c r="K204" s="111">
        <v>11856.346560000002</v>
      </c>
      <c r="L204" s="112">
        <v>19760.577600000004</v>
      </c>
      <c r="M204" s="112">
        <v>72542.1204</v>
      </c>
      <c r="N204" s="9">
        <v>19101</v>
      </c>
      <c r="O204" s="9">
        <v>4940.144400000001</v>
      </c>
      <c r="P204" s="7">
        <f t="shared" si="21"/>
        <v>128200.18896000001</v>
      </c>
      <c r="Q204" s="110">
        <f t="shared" si="22"/>
        <v>-56650.326218491304</v>
      </c>
      <c r="R204" s="113">
        <f t="shared" si="18"/>
        <v>-91346.83018999928</v>
      </c>
      <c r="S204" s="114">
        <v>19941</v>
      </c>
    </row>
    <row r="205" spans="1:19" ht="12.75">
      <c r="A205" s="27" t="s">
        <v>210</v>
      </c>
      <c r="B205" s="28">
        <v>107.2</v>
      </c>
      <c r="C205" s="108">
        <v>11942.08</v>
      </c>
      <c r="D205" s="109">
        <v>2388.4160000000006</v>
      </c>
      <c r="E205" s="8">
        <v>9553.664</v>
      </c>
      <c r="F205" s="7">
        <v>0</v>
      </c>
      <c r="G205" s="108">
        <v>1669.0387520936101</v>
      </c>
      <c r="H205" s="11">
        <v>0</v>
      </c>
      <c r="I205" s="7">
        <v>0</v>
      </c>
      <c r="J205" s="129">
        <f t="shared" si="19"/>
        <v>1669.0387520936101</v>
      </c>
      <c r="K205" s="111">
        <v>816.8382720000002</v>
      </c>
      <c r="L205" s="112">
        <v>1361.3971200000003</v>
      </c>
      <c r="M205" s="112">
        <v>4997.760480000001</v>
      </c>
      <c r="N205" s="9"/>
      <c r="O205" s="9">
        <v>340.3492800000001</v>
      </c>
      <c r="P205" s="7">
        <f t="shared" si="21"/>
        <v>7516.345152000002</v>
      </c>
      <c r="Q205" s="110">
        <f t="shared" si="22"/>
        <v>-5847.306399906392</v>
      </c>
      <c r="R205" s="113">
        <f t="shared" si="18"/>
        <v>-9553.664</v>
      </c>
      <c r="S205" s="114">
        <v>0</v>
      </c>
    </row>
    <row r="206" spans="1:19" ht="12.75">
      <c r="A206" s="27" t="s">
        <v>211</v>
      </c>
      <c r="B206" s="28">
        <v>71.9</v>
      </c>
      <c r="C206" s="108">
        <v>8009.66</v>
      </c>
      <c r="D206" s="109">
        <v>1601.932</v>
      </c>
      <c r="E206" s="8">
        <v>6263.728</v>
      </c>
      <c r="F206" s="7">
        <v>144</v>
      </c>
      <c r="G206" s="108">
        <v>1119.4392376448743</v>
      </c>
      <c r="H206" s="11">
        <v>144</v>
      </c>
      <c r="I206" s="7">
        <v>311.6914525811217</v>
      </c>
      <c r="J206" s="129">
        <f t="shared" si="19"/>
        <v>1575.130690225996</v>
      </c>
      <c r="K206" s="111">
        <v>547.860744</v>
      </c>
      <c r="L206" s="112">
        <v>913.10124</v>
      </c>
      <c r="M206" s="112">
        <v>3352.0427099999997</v>
      </c>
      <c r="N206" s="9"/>
      <c r="O206" s="9">
        <v>228.27531</v>
      </c>
      <c r="P206" s="7">
        <f t="shared" si="21"/>
        <v>5041.280003999999</v>
      </c>
      <c r="Q206" s="110">
        <f t="shared" si="22"/>
        <v>-3466.1493137740035</v>
      </c>
      <c r="R206" s="113">
        <f aca="true" t="shared" si="23" ref="R206:R255">I206-E206</f>
        <v>-5952.036547418878</v>
      </c>
      <c r="S206" s="114">
        <v>716</v>
      </c>
    </row>
    <row r="207" spans="1:19" ht="12.75">
      <c r="A207" s="27" t="s">
        <v>212</v>
      </c>
      <c r="B207" s="28">
        <v>72.2</v>
      </c>
      <c r="C207" s="108">
        <v>8043.08</v>
      </c>
      <c r="D207" s="109">
        <v>1608.616</v>
      </c>
      <c r="E207" s="8">
        <v>6434.464</v>
      </c>
      <c r="F207" s="7">
        <v>0</v>
      </c>
      <c r="G207" s="108">
        <v>1124.1100550481215</v>
      </c>
      <c r="H207" s="11">
        <v>0</v>
      </c>
      <c r="I207" s="7">
        <v>323.05840838435466</v>
      </c>
      <c r="J207" s="129">
        <f t="shared" si="19"/>
        <v>1447.168463432476</v>
      </c>
      <c r="K207" s="111">
        <v>550.146672</v>
      </c>
      <c r="L207" s="112">
        <v>916.91112</v>
      </c>
      <c r="M207" s="112">
        <v>3366.02898</v>
      </c>
      <c r="N207" s="9"/>
      <c r="O207" s="9">
        <v>229.22778</v>
      </c>
      <c r="P207" s="7">
        <f t="shared" si="21"/>
        <v>5062.314552</v>
      </c>
      <c r="Q207" s="110">
        <f t="shared" si="22"/>
        <v>-3615.1460885675237</v>
      </c>
      <c r="R207" s="113">
        <f t="shared" si="23"/>
        <v>-6111.405591615645</v>
      </c>
      <c r="S207" s="114">
        <v>841</v>
      </c>
    </row>
    <row r="208" spans="1:19" ht="12.75">
      <c r="A208" s="27" t="s">
        <v>213</v>
      </c>
      <c r="B208" s="28">
        <v>73.4</v>
      </c>
      <c r="C208" s="108">
        <v>8176.76</v>
      </c>
      <c r="D208" s="109">
        <v>1635.352</v>
      </c>
      <c r="E208" s="8">
        <v>3169.4080000000004</v>
      </c>
      <c r="F208" s="7">
        <v>3372</v>
      </c>
      <c r="G208" s="108">
        <v>1142.7933246611096</v>
      </c>
      <c r="H208" s="11">
        <v>3372</v>
      </c>
      <c r="I208" s="7">
        <v>315.3394944990689</v>
      </c>
      <c r="J208" s="129">
        <f t="shared" si="19"/>
        <v>4830.132819160179</v>
      </c>
      <c r="K208" s="111">
        <v>559.290384</v>
      </c>
      <c r="L208" s="112">
        <v>932.1506400000001</v>
      </c>
      <c r="M208" s="112">
        <v>3421.97406</v>
      </c>
      <c r="N208" s="9">
        <v>2673</v>
      </c>
      <c r="O208" s="9">
        <v>233.03766000000002</v>
      </c>
      <c r="P208" s="7">
        <f t="shared" si="21"/>
        <v>7819.452744</v>
      </c>
      <c r="Q208" s="110">
        <f t="shared" si="22"/>
        <v>-2989.3199248398214</v>
      </c>
      <c r="R208" s="113">
        <f t="shared" si="23"/>
        <v>-2854.0685055009317</v>
      </c>
      <c r="S208" s="114">
        <v>848</v>
      </c>
    </row>
    <row r="209" spans="1:19" ht="12.75">
      <c r="A209" s="27" t="s">
        <v>214</v>
      </c>
      <c r="B209" s="28">
        <v>67.2</v>
      </c>
      <c r="C209" s="108">
        <v>7486.08</v>
      </c>
      <c r="D209" s="109">
        <v>1497.2160000000003</v>
      </c>
      <c r="E209" s="8">
        <v>2876.3040000000005</v>
      </c>
      <c r="F209" s="7">
        <v>3112.56</v>
      </c>
      <c r="G209" s="108">
        <v>1046.2630983273377</v>
      </c>
      <c r="H209" s="11">
        <v>3112.56</v>
      </c>
      <c r="I209" s="7">
        <v>23.212005356383962</v>
      </c>
      <c r="J209" s="129">
        <f t="shared" si="19"/>
        <v>4182.035103683722</v>
      </c>
      <c r="K209" s="111">
        <v>512.0478720000001</v>
      </c>
      <c r="L209" s="112">
        <v>853.4131200000002</v>
      </c>
      <c r="M209" s="112">
        <v>3132.92448</v>
      </c>
      <c r="N209" s="9"/>
      <c r="O209" s="9">
        <v>213.35328000000004</v>
      </c>
      <c r="P209" s="7">
        <f t="shared" si="21"/>
        <v>4711.738752</v>
      </c>
      <c r="Q209" s="110">
        <f t="shared" si="22"/>
        <v>-529.7036483162783</v>
      </c>
      <c r="R209" s="113">
        <f t="shared" si="23"/>
        <v>-2853.0919946436165</v>
      </c>
      <c r="S209" s="114">
        <v>300</v>
      </c>
    </row>
    <row r="210" spans="1:19" ht="12.75">
      <c r="A210" s="73" t="s">
        <v>215</v>
      </c>
      <c r="B210" s="28">
        <v>64.9</v>
      </c>
      <c r="C210" s="108">
        <v>7229.86</v>
      </c>
      <c r="D210" s="109">
        <v>1445.9720000000002</v>
      </c>
      <c r="E210" s="8">
        <v>5783.888000000001</v>
      </c>
      <c r="F210" s="7">
        <v>0</v>
      </c>
      <c r="G210" s="108">
        <v>1010.4534982357769</v>
      </c>
      <c r="H210" s="11">
        <v>0</v>
      </c>
      <c r="I210" s="7">
        <v>18.498309025804375</v>
      </c>
      <c r="J210" s="129">
        <f t="shared" si="19"/>
        <v>1028.9518072615813</v>
      </c>
      <c r="K210" s="111">
        <v>494.52242400000006</v>
      </c>
      <c r="L210" s="112">
        <v>824.2040400000001</v>
      </c>
      <c r="M210" s="112">
        <v>3025.69641</v>
      </c>
      <c r="N210" s="9"/>
      <c r="O210" s="9">
        <v>206.05101000000002</v>
      </c>
      <c r="P210" s="7">
        <f t="shared" si="21"/>
        <v>4550.473884</v>
      </c>
      <c r="Q210" s="110">
        <f t="shared" si="22"/>
        <v>-3521.522076738419</v>
      </c>
      <c r="R210" s="113">
        <f t="shared" si="23"/>
        <v>-5765.389690974196</v>
      </c>
      <c r="S210" s="114">
        <v>0</v>
      </c>
    </row>
    <row r="211" spans="1:19" ht="12.75">
      <c r="A211" s="73" t="s">
        <v>216</v>
      </c>
      <c r="B211" s="28">
        <v>421.4</v>
      </c>
      <c r="C211" s="108">
        <v>46943.96</v>
      </c>
      <c r="D211" s="109">
        <v>9388.792</v>
      </c>
      <c r="E211" s="8">
        <v>35417.72799999999</v>
      </c>
      <c r="F211" s="7">
        <v>2137.44</v>
      </c>
      <c r="G211" s="108">
        <v>6560.9415124276775</v>
      </c>
      <c r="H211" s="11">
        <v>2137.44</v>
      </c>
      <c r="I211" s="7">
        <v>617.8319089848377</v>
      </c>
      <c r="J211" s="129">
        <f t="shared" si="19"/>
        <v>9316.213421412514</v>
      </c>
      <c r="K211" s="111">
        <v>3210.9668639999995</v>
      </c>
      <c r="L211" s="112">
        <v>5351.61144</v>
      </c>
      <c r="M211" s="112">
        <v>19646.047259999996</v>
      </c>
      <c r="N211" s="9">
        <v>1537</v>
      </c>
      <c r="O211" s="9">
        <v>1337.90286</v>
      </c>
      <c r="P211" s="7">
        <f t="shared" si="21"/>
        <v>31083.528423999993</v>
      </c>
      <c r="Q211" s="110">
        <f t="shared" si="22"/>
        <v>-21767.31500258748</v>
      </c>
      <c r="R211" s="113">
        <f t="shared" si="23"/>
        <v>-34799.89609101515</v>
      </c>
      <c r="S211" s="114">
        <v>636</v>
      </c>
    </row>
    <row r="212" spans="1:19" ht="12.75">
      <c r="A212" s="73" t="s">
        <v>217</v>
      </c>
      <c r="B212" s="28">
        <v>1129</v>
      </c>
      <c r="C212" s="108">
        <v>125770.6</v>
      </c>
      <c r="D212" s="109">
        <v>25154.12</v>
      </c>
      <c r="E212" s="8">
        <v>94512.2</v>
      </c>
      <c r="F212" s="7">
        <v>6104.28</v>
      </c>
      <c r="G212" s="108">
        <v>17577.842827553035</v>
      </c>
      <c r="H212" s="11">
        <v>6104.28</v>
      </c>
      <c r="I212" s="7">
        <v>1086.4864941738706</v>
      </c>
      <c r="J212" s="129">
        <f t="shared" si="19"/>
        <v>24768.609321726904</v>
      </c>
      <c r="K212" s="111">
        <v>8602.709040000002</v>
      </c>
      <c r="L212" s="112">
        <v>14337.8484</v>
      </c>
      <c r="M212" s="112">
        <v>52634.996100000004</v>
      </c>
      <c r="N212" s="9"/>
      <c r="O212" s="9">
        <v>3584.4621</v>
      </c>
      <c r="P212" s="7">
        <f t="shared" si="21"/>
        <v>79160.01564</v>
      </c>
      <c r="Q212" s="110">
        <f t="shared" si="22"/>
        <v>-54391.40631827309</v>
      </c>
      <c r="R212" s="113">
        <f t="shared" si="23"/>
        <v>-93425.71350582613</v>
      </c>
      <c r="S212" s="114">
        <v>1851</v>
      </c>
    </row>
    <row r="213" spans="1:19" ht="12.75">
      <c r="A213" s="73" t="s">
        <v>218</v>
      </c>
      <c r="B213" s="28">
        <v>515.1</v>
      </c>
      <c r="C213" s="108">
        <v>57382.14</v>
      </c>
      <c r="D213" s="109">
        <v>11476.428</v>
      </c>
      <c r="E213" s="8">
        <v>37144.272</v>
      </c>
      <c r="F213" s="7">
        <v>8761.44</v>
      </c>
      <c r="G213" s="108">
        <v>8019.793481375171</v>
      </c>
      <c r="H213" s="11">
        <v>8761.44</v>
      </c>
      <c r="I213" s="7">
        <v>1247.0648698050725</v>
      </c>
      <c r="J213" s="129">
        <f t="shared" si="19"/>
        <v>18028.298351180245</v>
      </c>
      <c r="K213" s="111">
        <v>3924.938376</v>
      </c>
      <c r="L213" s="112">
        <v>6541.56396</v>
      </c>
      <c r="M213" s="112">
        <v>24014.42559</v>
      </c>
      <c r="N213" s="9">
        <v>14908</v>
      </c>
      <c r="O213" s="9">
        <v>1635.39099</v>
      </c>
      <c r="P213" s="7">
        <f t="shared" si="21"/>
        <v>51024.318916</v>
      </c>
      <c r="Q213" s="110">
        <f t="shared" si="22"/>
        <v>-32996.02056481975</v>
      </c>
      <c r="R213" s="113">
        <f t="shared" si="23"/>
        <v>-35897.207130194925</v>
      </c>
      <c r="S213" s="114">
        <v>1481</v>
      </c>
    </row>
    <row r="214" spans="1:19" ht="12.75">
      <c r="A214" s="73" t="s">
        <v>219</v>
      </c>
      <c r="B214" s="28">
        <v>37.7</v>
      </c>
      <c r="C214" s="108">
        <v>4199.78</v>
      </c>
      <c r="D214" s="109">
        <v>839.9560000000001</v>
      </c>
      <c r="E214" s="8">
        <v>3359.8240000000005</v>
      </c>
      <c r="F214" s="7">
        <v>0</v>
      </c>
      <c r="G214" s="108">
        <v>586.9660536747117</v>
      </c>
      <c r="H214" s="11">
        <v>0</v>
      </c>
      <c r="I214" s="7">
        <v>69.66027004430414</v>
      </c>
      <c r="J214" s="129">
        <f t="shared" si="19"/>
        <v>656.6263237190159</v>
      </c>
      <c r="K214" s="111">
        <v>287.26495200000005</v>
      </c>
      <c r="L214" s="112">
        <v>478.77492000000007</v>
      </c>
      <c r="M214" s="112">
        <v>1757.6079300000001</v>
      </c>
      <c r="N214" s="9">
        <v>493</v>
      </c>
      <c r="O214" s="9">
        <v>119.69373000000002</v>
      </c>
      <c r="P214" s="7">
        <f t="shared" si="21"/>
        <v>3136.341532</v>
      </c>
      <c r="Q214" s="110">
        <f t="shared" si="22"/>
        <v>-2479.715208280984</v>
      </c>
      <c r="R214" s="113">
        <f t="shared" si="23"/>
        <v>-3290.1637299556965</v>
      </c>
      <c r="S214" s="114">
        <v>0</v>
      </c>
    </row>
    <row r="215" spans="1:19" ht="12.75">
      <c r="A215" s="73" t="s">
        <v>220</v>
      </c>
      <c r="B215" s="28">
        <v>1099.8</v>
      </c>
      <c r="C215" s="108">
        <v>122517.72</v>
      </c>
      <c r="D215" s="109">
        <v>24503.543999999998</v>
      </c>
      <c r="E215" s="8">
        <v>84360.21599999999</v>
      </c>
      <c r="F215" s="7">
        <v>13653.96</v>
      </c>
      <c r="G215" s="108">
        <v>17123.216600303655</v>
      </c>
      <c r="H215" s="11">
        <v>13653.96</v>
      </c>
      <c r="I215" s="7">
        <v>4148.383140748504</v>
      </c>
      <c r="J215" s="129">
        <f t="shared" si="19"/>
        <v>34925.55974105216</v>
      </c>
      <c r="K215" s="111">
        <v>8380.212048</v>
      </c>
      <c r="L215" s="112">
        <v>13967.020079999998</v>
      </c>
      <c r="M215" s="112">
        <v>51273.665819999995</v>
      </c>
      <c r="N215" s="9">
        <v>3878</v>
      </c>
      <c r="O215" s="9">
        <v>3491.7550199999996</v>
      </c>
      <c r="P215" s="7">
        <f t="shared" si="21"/>
        <v>80990.652968</v>
      </c>
      <c r="Q215" s="110">
        <f t="shared" si="22"/>
        <v>-46065.093226947836</v>
      </c>
      <c r="R215" s="113">
        <f t="shared" si="23"/>
        <v>-80211.83285925149</v>
      </c>
      <c r="S215" s="114">
        <v>9124</v>
      </c>
    </row>
    <row r="216" spans="1:19" ht="12.75">
      <c r="A216" s="166" t="s">
        <v>221</v>
      </c>
      <c r="B216" s="28">
        <v>377.7</v>
      </c>
      <c r="C216" s="108">
        <v>42075.78</v>
      </c>
      <c r="D216" s="109">
        <v>8415.156</v>
      </c>
      <c r="E216" s="8">
        <v>30562.703999999998</v>
      </c>
      <c r="F216" s="7">
        <v>3097.92</v>
      </c>
      <c r="G216" s="108">
        <v>5880.5591106880265</v>
      </c>
      <c r="H216" s="11">
        <v>3097.92</v>
      </c>
      <c r="I216" s="7">
        <v>1142.7100229990342</v>
      </c>
      <c r="J216" s="129">
        <f t="shared" si="19"/>
        <v>10121.18913368706</v>
      </c>
      <c r="K216" s="111">
        <v>2877.983352</v>
      </c>
      <c r="L216" s="112">
        <v>4796.63892</v>
      </c>
      <c r="M216" s="112">
        <v>17608.713929999998</v>
      </c>
      <c r="N216" s="9"/>
      <c r="O216" s="9">
        <v>1199.15973</v>
      </c>
      <c r="P216" s="7">
        <f t="shared" si="21"/>
        <v>26482.495931999998</v>
      </c>
      <c r="Q216" s="110">
        <f t="shared" si="22"/>
        <v>-16361.306798312939</v>
      </c>
      <c r="R216" s="113">
        <f t="shared" si="23"/>
        <v>-29419.993977000962</v>
      </c>
      <c r="S216" s="114">
        <v>0</v>
      </c>
    </row>
    <row r="217" spans="1:19" ht="12.75">
      <c r="A217" s="166" t="s">
        <v>222</v>
      </c>
      <c r="B217" s="28">
        <v>184.9</v>
      </c>
      <c r="C217" s="108">
        <v>20597.86</v>
      </c>
      <c r="D217" s="109">
        <v>4119.572</v>
      </c>
      <c r="E217" s="8">
        <v>14493.728000000001</v>
      </c>
      <c r="F217" s="7">
        <v>1984.56</v>
      </c>
      <c r="G217" s="108">
        <v>2878.780459534594</v>
      </c>
      <c r="H217" s="11">
        <v>1984.56</v>
      </c>
      <c r="I217" s="7">
        <v>210.30655163371227</v>
      </c>
      <c r="J217" s="129">
        <f t="shared" si="19"/>
        <v>5073.647011168306</v>
      </c>
      <c r="K217" s="111">
        <v>1408.893624</v>
      </c>
      <c r="L217" s="112">
        <v>2348.1560400000003</v>
      </c>
      <c r="M217" s="112">
        <v>8620.20441</v>
      </c>
      <c r="N217" s="9">
        <v>15970</v>
      </c>
      <c r="O217" s="9">
        <v>587.0390100000001</v>
      </c>
      <c r="P217" s="7">
        <f t="shared" si="21"/>
        <v>28934.293084</v>
      </c>
      <c r="Q217" s="110">
        <f t="shared" si="22"/>
        <v>-23860.646072831696</v>
      </c>
      <c r="R217" s="113">
        <f t="shared" si="23"/>
        <v>-14283.421448366289</v>
      </c>
      <c r="S217" s="114">
        <v>0</v>
      </c>
    </row>
    <row r="218" spans="1:19" ht="12.75">
      <c r="A218" s="166" t="s">
        <v>223</v>
      </c>
      <c r="B218" s="28">
        <v>238.3</v>
      </c>
      <c r="C218" s="108">
        <v>26546.62</v>
      </c>
      <c r="D218" s="109">
        <v>5309.3240000000005</v>
      </c>
      <c r="E218" s="8">
        <v>18967.376000000004</v>
      </c>
      <c r="F218" s="7">
        <v>2269.92</v>
      </c>
      <c r="G218" s="108">
        <v>3710.185957312567</v>
      </c>
      <c r="H218" s="11">
        <v>2269.92</v>
      </c>
      <c r="I218" s="7">
        <v>681.4901998300394</v>
      </c>
      <c r="J218" s="129">
        <f t="shared" si="19"/>
        <v>6661.596157142607</v>
      </c>
      <c r="K218" s="111">
        <v>1815.7888080000002</v>
      </c>
      <c r="L218" s="112">
        <v>3026.3146800000004</v>
      </c>
      <c r="M218" s="112">
        <v>11109.760470000001</v>
      </c>
      <c r="N218" s="9"/>
      <c r="O218" s="9">
        <v>756.5786700000001</v>
      </c>
      <c r="P218" s="7">
        <f t="shared" si="21"/>
        <v>16708.442628000004</v>
      </c>
      <c r="Q218" s="110">
        <f t="shared" si="22"/>
        <v>-10046.846470857397</v>
      </c>
      <c r="R218" s="113">
        <f t="shared" si="23"/>
        <v>-18285.885800169963</v>
      </c>
      <c r="S218" s="114">
        <v>2421.65</v>
      </c>
    </row>
    <row r="219" spans="1:19" ht="12.75">
      <c r="A219" s="166" t="s">
        <v>224</v>
      </c>
      <c r="B219" s="28">
        <v>202.6</v>
      </c>
      <c r="C219" s="108">
        <v>22569.64</v>
      </c>
      <c r="D219" s="109">
        <v>4513.928</v>
      </c>
      <c r="E219" s="8">
        <v>18055.712</v>
      </c>
      <c r="F219" s="7">
        <v>0</v>
      </c>
      <c r="G219" s="108">
        <v>3154.358686326169</v>
      </c>
      <c r="H219" s="11">
        <v>0</v>
      </c>
      <c r="I219" s="7">
        <v>542.8294221466898</v>
      </c>
      <c r="J219" s="129">
        <f t="shared" si="19"/>
        <v>3697.188108472859</v>
      </c>
      <c r="K219" s="111">
        <v>1543.763376</v>
      </c>
      <c r="L219" s="112">
        <v>2572.93896</v>
      </c>
      <c r="M219" s="112">
        <v>9445.394339999999</v>
      </c>
      <c r="N219" s="9"/>
      <c r="O219" s="9">
        <v>643.23474</v>
      </c>
      <c r="P219" s="7">
        <f t="shared" si="21"/>
        <v>14205.331415999999</v>
      </c>
      <c r="Q219" s="110">
        <f t="shared" si="22"/>
        <v>-10508.14330752714</v>
      </c>
      <c r="R219" s="113">
        <f t="shared" si="23"/>
        <v>-17512.88257785331</v>
      </c>
      <c r="S219" s="114">
        <v>0</v>
      </c>
    </row>
    <row r="220" spans="1:19" ht="12.75">
      <c r="A220" s="73" t="s">
        <v>225</v>
      </c>
      <c r="B220" s="28">
        <v>191.1</v>
      </c>
      <c r="C220" s="108">
        <v>21288.54</v>
      </c>
      <c r="D220" s="109">
        <v>4257.7080000000005</v>
      </c>
      <c r="E220" s="8">
        <v>17030.832000000002</v>
      </c>
      <c r="F220" s="7">
        <v>0</v>
      </c>
      <c r="G220" s="108">
        <v>2975.310685868366</v>
      </c>
      <c r="H220" s="11">
        <v>0</v>
      </c>
      <c r="I220" s="7">
        <v>43.91526894189873</v>
      </c>
      <c r="J220" s="129">
        <f t="shared" si="19"/>
        <v>3019.2259548102647</v>
      </c>
      <c r="K220" s="111">
        <v>1456.136136</v>
      </c>
      <c r="L220" s="112">
        <v>2426.89356</v>
      </c>
      <c r="M220" s="112">
        <v>8909.25399</v>
      </c>
      <c r="N220" s="9"/>
      <c r="O220" s="9">
        <v>606.72339</v>
      </c>
      <c r="P220" s="7">
        <f t="shared" si="21"/>
        <v>13399.007075999998</v>
      </c>
      <c r="Q220" s="110">
        <f t="shared" si="22"/>
        <v>-10379.781121189733</v>
      </c>
      <c r="R220" s="113">
        <f t="shared" si="23"/>
        <v>-16986.916731058103</v>
      </c>
      <c r="S220" s="114">
        <v>0</v>
      </c>
    </row>
    <row r="221" spans="1:19" ht="12.75">
      <c r="A221" s="73" t="s">
        <v>226</v>
      </c>
      <c r="B221" s="28">
        <v>193.9</v>
      </c>
      <c r="C221" s="108">
        <v>21600.46</v>
      </c>
      <c r="D221" s="109">
        <v>4320.092</v>
      </c>
      <c r="E221" s="8">
        <v>17280.368</v>
      </c>
      <c r="F221" s="7">
        <v>0</v>
      </c>
      <c r="G221" s="108">
        <v>3018.9049816320044</v>
      </c>
      <c r="H221" s="11">
        <v>0</v>
      </c>
      <c r="I221" s="7">
        <v>673.9665848785612</v>
      </c>
      <c r="J221" s="129">
        <f t="shared" si="19"/>
        <v>3692.8715665105656</v>
      </c>
      <c r="K221" s="111">
        <v>1477.471464</v>
      </c>
      <c r="L221" s="112">
        <v>2462.45244</v>
      </c>
      <c r="M221" s="112">
        <v>9039.79251</v>
      </c>
      <c r="N221" s="9"/>
      <c r="O221" s="9">
        <v>615.61311</v>
      </c>
      <c r="P221" s="7">
        <f t="shared" si="21"/>
        <v>13595.329523999999</v>
      </c>
      <c r="Q221" s="110">
        <f t="shared" si="22"/>
        <v>-9902.457957489434</v>
      </c>
      <c r="R221" s="113">
        <f t="shared" si="23"/>
        <v>-16606.401415121436</v>
      </c>
      <c r="S221" s="114">
        <v>0</v>
      </c>
    </row>
    <row r="222" spans="1:19" ht="12.75">
      <c r="A222" s="73" t="s">
        <v>227</v>
      </c>
      <c r="B222" s="28">
        <v>137</v>
      </c>
      <c r="C222" s="108">
        <v>15261.8</v>
      </c>
      <c r="D222" s="109">
        <v>3052.36</v>
      </c>
      <c r="E222" s="8">
        <v>11570.2</v>
      </c>
      <c r="F222" s="7">
        <v>639.24</v>
      </c>
      <c r="G222" s="108">
        <v>2133.0066141494826</v>
      </c>
      <c r="H222" s="11">
        <v>639.24</v>
      </c>
      <c r="I222" s="7">
        <v>694.9630696100726</v>
      </c>
      <c r="J222" s="129">
        <f t="shared" si="19"/>
        <v>3467.209683759555</v>
      </c>
      <c r="K222" s="111">
        <v>1043.90712</v>
      </c>
      <c r="L222" s="112">
        <v>1739.8452</v>
      </c>
      <c r="M222" s="112">
        <v>6387.0633</v>
      </c>
      <c r="N222" s="9">
        <v>10915</v>
      </c>
      <c r="O222" s="9">
        <v>434.9613</v>
      </c>
      <c r="P222" s="7">
        <f t="shared" si="21"/>
        <v>20520.77692</v>
      </c>
      <c r="Q222" s="110">
        <f t="shared" si="22"/>
        <v>-17053.567236240444</v>
      </c>
      <c r="R222" s="113">
        <f t="shared" si="23"/>
        <v>-10875.236930389929</v>
      </c>
      <c r="S222" s="114">
        <v>0</v>
      </c>
    </row>
    <row r="223" spans="1:19" ht="12.75">
      <c r="A223" s="73" t="s">
        <v>228</v>
      </c>
      <c r="B223" s="28">
        <v>187.8</v>
      </c>
      <c r="C223" s="108">
        <v>20920.92</v>
      </c>
      <c r="D223" s="109">
        <v>4184.184</v>
      </c>
      <c r="E223" s="8">
        <v>16736.736</v>
      </c>
      <c r="F223" s="7">
        <v>0</v>
      </c>
      <c r="G223" s="108">
        <v>2923.9316944326483</v>
      </c>
      <c r="H223" s="11">
        <v>0</v>
      </c>
      <c r="I223" s="7">
        <v>385.4429447484786</v>
      </c>
      <c r="J223" s="129">
        <f t="shared" si="19"/>
        <v>3309.374639181127</v>
      </c>
      <c r="K223" s="111">
        <v>1430.9909280000002</v>
      </c>
      <c r="L223" s="112">
        <v>2384.9848800000004</v>
      </c>
      <c r="M223" s="112">
        <v>8755.40502</v>
      </c>
      <c r="N223" s="9"/>
      <c r="O223" s="9">
        <v>596.2462200000001</v>
      </c>
      <c r="P223" s="7">
        <f t="shared" si="21"/>
        <v>13167.627048000002</v>
      </c>
      <c r="Q223" s="110">
        <f t="shared" si="22"/>
        <v>-9858.252408818875</v>
      </c>
      <c r="R223" s="113">
        <f t="shared" si="23"/>
        <v>-16351.293055251523</v>
      </c>
      <c r="S223" s="114">
        <v>0</v>
      </c>
    </row>
    <row r="224" spans="1:19" ht="12.75">
      <c r="A224" s="91" t="s">
        <v>229</v>
      </c>
      <c r="B224" s="28">
        <v>243.6</v>
      </c>
      <c r="C224" s="108">
        <v>27137.04</v>
      </c>
      <c r="D224" s="109">
        <v>5427.408</v>
      </c>
      <c r="E224" s="8">
        <v>21709.632</v>
      </c>
      <c r="F224" s="7">
        <v>0</v>
      </c>
      <c r="G224" s="108">
        <v>3792.7037314365984</v>
      </c>
      <c r="H224" s="11">
        <v>0</v>
      </c>
      <c r="I224" s="7">
        <v>1220.238023013081</v>
      </c>
      <c r="J224" s="129">
        <f t="shared" si="19"/>
        <v>5012.941754449679</v>
      </c>
      <c r="K224" s="111">
        <v>1856.1735360000002</v>
      </c>
      <c r="L224" s="112">
        <v>3093.6225600000002</v>
      </c>
      <c r="M224" s="112">
        <v>11356.85124</v>
      </c>
      <c r="N224" s="9"/>
      <c r="O224" s="9">
        <v>773.4056400000001</v>
      </c>
      <c r="P224" s="7">
        <f t="shared" si="21"/>
        <v>17080.052976</v>
      </c>
      <c r="Q224" s="110">
        <f t="shared" si="22"/>
        <v>-12067.11122155032</v>
      </c>
      <c r="R224" s="113">
        <f t="shared" si="23"/>
        <v>-20489.39397698692</v>
      </c>
      <c r="S224" s="114">
        <v>4652</v>
      </c>
    </row>
    <row r="225" spans="1:19" ht="12.75">
      <c r="A225" s="73" t="s">
        <v>230</v>
      </c>
      <c r="B225" s="28">
        <v>883.9</v>
      </c>
      <c r="C225" s="108">
        <v>98466.46</v>
      </c>
      <c r="D225" s="109">
        <v>19693.292</v>
      </c>
      <c r="E225" s="8">
        <v>64005.24799999999</v>
      </c>
      <c r="F225" s="7">
        <v>14767.92</v>
      </c>
      <c r="G225" s="108">
        <v>13761.785009100202</v>
      </c>
      <c r="H225" s="11">
        <v>14767.92</v>
      </c>
      <c r="I225" s="7">
        <v>5521.547871767517</v>
      </c>
      <c r="J225" s="129">
        <f t="shared" si="19"/>
        <v>34051.252880867716</v>
      </c>
      <c r="K225" s="111">
        <v>6735.105864</v>
      </c>
      <c r="L225" s="112">
        <v>11225.17644</v>
      </c>
      <c r="M225" s="112">
        <v>41208.213509999994</v>
      </c>
      <c r="N225" s="9">
        <v>44173</v>
      </c>
      <c r="O225" s="9">
        <v>2806.29411</v>
      </c>
      <c r="P225" s="7">
        <f t="shared" si="21"/>
        <v>106147.78992399998</v>
      </c>
      <c r="Q225" s="110">
        <f t="shared" si="22"/>
        <v>-72096.53704313227</v>
      </c>
      <c r="R225" s="113">
        <f t="shared" si="23"/>
        <v>-58483.70012823248</v>
      </c>
      <c r="S225" s="114">
        <v>8666</v>
      </c>
    </row>
    <row r="226" spans="1:19" ht="12.75">
      <c r="A226" s="73" t="s">
        <v>231</v>
      </c>
      <c r="B226" s="28">
        <v>635.9</v>
      </c>
      <c r="C226" s="108">
        <v>70839.26</v>
      </c>
      <c r="D226" s="109">
        <v>14167.852000000003</v>
      </c>
      <c r="E226" s="8">
        <v>50098.64800000001</v>
      </c>
      <c r="F226" s="7">
        <v>6572.76</v>
      </c>
      <c r="G226" s="108">
        <v>9900.575955749315</v>
      </c>
      <c r="H226" s="11">
        <v>6572.76</v>
      </c>
      <c r="I226" s="7">
        <v>3850.876396137143</v>
      </c>
      <c r="J226" s="129">
        <f t="shared" si="19"/>
        <v>20324.21235188646</v>
      </c>
      <c r="K226" s="111">
        <v>4845.405384000001</v>
      </c>
      <c r="L226" s="112">
        <v>8075.675640000001</v>
      </c>
      <c r="M226" s="112">
        <v>29646.230310000003</v>
      </c>
      <c r="N226" s="9">
        <v>41117</v>
      </c>
      <c r="O226" s="9">
        <v>2018.9189100000003</v>
      </c>
      <c r="P226" s="7">
        <f t="shared" si="21"/>
        <v>85703.230244</v>
      </c>
      <c r="Q226" s="110">
        <f t="shared" si="22"/>
        <v>-65379.017892113545</v>
      </c>
      <c r="R226" s="113">
        <f t="shared" si="23"/>
        <v>-46247.771603862864</v>
      </c>
      <c r="S226" s="114">
        <v>7223</v>
      </c>
    </row>
    <row r="227" spans="1:19" ht="12.75">
      <c r="A227" s="73" t="s">
        <v>232</v>
      </c>
      <c r="B227" s="28">
        <v>607.4</v>
      </c>
      <c r="C227" s="108">
        <v>67664.36</v>
      </c>
      <c r="D227" s="109">
        <v>13532.871999999998</v>
      </c>
      <c r="E227" s="8">
        <v>42028.04799999999</v>
      </c>
      <c r="F227" s="7">
        <v>12103.44</v>
      </c>
      <c r="G227" s="108">
        <v>9456.848302440843</v>
      </c>
      <c r="H227" s="11">
        <v>12103.44</v>
      </c>
      <c r="I227" s="7">
        <v>974.230093857414</v>
      </c>
      <c r="J227" s="129">
        <f t="shared" si="19"/>
        <v>22534.51839629826</v>
      </c>
      <c r="K227" s="111">
        <v>4628.242224</v>
      </c>
      <c r="L227" s="112">
        <v>7713.737039999999</v>
      </c>
      <c r="M227" s="112">
        <v>28317.534659999994</v>
      </c>
      <c r="N227" s="9">
        <v>4103</v>
      </c>
      <c r="O227" s="9">
        <v>1928.4342599999998</v>
      </c>
      <c r="P227" s="7">
        <f t="shared" si="21"/>
        <v>46690.94818399999</v>
      </c>
      <c r="Q227" s="110">
        <f t="shared" si="22"/>
        <v>-24156.429787701734</v>
      </c>
      <c r="R227" s="113">
        <f t="shared" si="23"/>
        <v>-41053.817906142576</v>
      </c>
      <c r="S227" s="114">
        <v>2627</v>
      </c>
    </row>
    <row r="228" spans="1:19" ht="12.75">
      <c r="A228" s="73" t="s">
        <v>233</v>
      </c>
      <c r="B228" s="28">
        <v>881.9</v>
      </c>
      <c r="C228" s="108">
        <v>98243.66</v>
      </c>
      <c r="D228" s="109">
        <v>19648.732000000004</v>
      </c>
      <c r="E228" s="8">
        <v>65074.168</v>
      </c>
      <c r="F228" s="7">
        <v>13520.76</v>
      </c>
      <c r="G228" s="108">
        <v>13730.646226411889</v>
      </c>
      <c r="H228" s="11">
        <v>13520.76</v>
      </c>
      <c r="I228" s="7">
        <v>3254.2745954653933</v>
      </c>
      <c r="J228" s="129">
        <f aca="true" t="shared" si="24" ref="J228:J253">SUM(G228:I228)</f>
        <v>30505.680821877286</v>
      </c>
      <c r="K228" s="111">
        <v>6719.866344</v>
      </c>
      <c r="L228" s="112">
        <v>11199.777240000001</v>
      </c>
      <c r="M228" s="112">
        <v>41114.97171</v>
      </c>
      <c r="N228" s="9">
        <v>14987</v>
      </c>
      <c r="O228" s="9">
        <v>2799.9443100000003</v>
      </c>
      <c r="P228" s="7">
        <f t="shared" si="21"/>
        <v>76821.559604</v>
      </c>
      <c r="Q228" s="110">
        <f t="shared" si="22"/>
        <v>-46315.87878212271</v>
      </c>
      <c r="R228" s="113">
        <f t="shared" si="23"/>
        <v>-61819.8934045346</v>
      </c>
      <c r="S228" s="114">
        <v>1670</v>
      </c>
    </row>
    <row r="229" spans="1:19" ht="12.75">
      <c r="A229" s="73" t="s">
        <v>234</v>
      </c>
      <c r="B229" s="28">
        <v>698.7</v>
      </c>
      <c r="C229" s="108">
        <v>77835.18</v>
      </c>
      <c r="D229" s="109">
        <v>15567.036000000002</v>
      </c>
      <c r="E229" s="8">
        <v>49351.10400000001</v>
      </c>
      <c r="F229" s="7">
        <v>12917.04</v>
      </c>
      <c r="G229" s="108">
        <v>10878.333732162362</v>
      </c>
      <c r="H229" s="11">
        <v>12917.04</v>
      </c>
      <c r="I229" s="7">
        <v>3806.8904199560593</v>
      </c>
      <c r="J229" s="129">
        <f t="shared" si="24"/>
        <v>27602.264152118423</v>
      </c>
      <c r="K229" s="111">
        <v>5323.9263120000005</v>
      </c>
      <c r="L229" s="112">
        <v>8873.21052</v>
      </c>
      <c r="M229" s="112">
        <v>32574.02283</v>
      </c>
      <c r="N229" s="9">
        <v>578</v>
      </c>
      <c r="O229" s="9">
        <v>2218.30263</v>
      </c>
      <c r="P229" s="7">
        <f t="shared" si="21"/>
        <v>49567.462292000004</v>
      </c>
      <c r="Q229" s="110">
        <f t="shared" si="22"/>
        <v>-21965.19813988158</v>
      </c>
      <c r="R229" s="113">
        <f t="shared" si="23"/>
        <v>-45544.21358004395</v>
      </c>
      <c r="S229" s="114">
        <v>7777</v>
      </c>
    </row>
    <row r="230" spans="1:19" ht="12.75">
      <c r="A230" s="73" t="s">
        <v>235</v>
      </c>
      <c r="B230" s="28">
        <v>624.8</v>
      </c>
      <c r="C230" s="108">
        <v>69602.72</v>
      </c>
      <c r="D230" s="109">
        <v>13920.544000000002</v>
      </c>
      <c r="E230" s="8">
        <v>49300.335999999996</v>
      </c>
      <c r="F230" s="7">
        <v>6381.84</v>
      </c>
      <c r="G230" s="108">
        <v>9727.755711829173</v>
      </c>
      <c r="H230" s="11">
        <v>6381.84</v>
      </c>
      <c r="I230" s="7">
        <v>2756.776014779454</v>
      </c>
      <c r="J230" s="129">
        <f t="shared" si="24"/>
        <v>18866.371726608628</v>
      </c>
      <c r="K230" s="111">
        <v>4760.826048</v>
      </c>
      <c r="L230" s="112">
        <v>7934.710080000001</v>
      </c>
      <c r="M230" s="112">
        <v>29128.73832</v>
      </c>
      <c r="N230" s="9">
        <v>18701</v>
      </c>
      <c r="O230" s="9">
        <v>1983.6775200000002</v>
      </c>
      <c r="P230" s="7">
        <f t="shared" si="21"/>
        <v>62508.95196800001</v>
      </c>
      <c r="Q230" s="110">
        <f t="shared" si="22"/>
        <v>-43642.58024139138</v>
      </c>
      <c r="R230" s="113">
        <f t="shared" si="23"/>
        <v>-46543.55998522054</v>
      </c>
      <c r="S230" s="114">
        <v>3535</v>
      </c>
    </row>
    <row r="231" spans="1:19" ht="12.75">
      <c r="A231" s="73" t="s">
        <v>236</v>
      </c>
      <c r="B231" s="28">
        <v>475.1</v>
      </c>
      <c r="C231" s="108">
        <v>52926.14</v>
      </c>
      <c r="D231" s="109">
        <v>10585.228000000001</v>
      </c>
      <c r="E231" s="8">
        <v>34156.191999999995</v>
      </c>
      <c r="F231" s="7">
        <v>8184.72</v>
      </c>
      <c r="G231" s="108">
        <v>7397.017827608899</v>
      </c>
      <c r="H231" s="11">
        <v>8184.72</v>
      </c>
      <c r="I231" s="7">
        <v>1868.3153802520837</v>
      </c>
      <c r="J231" s="129">
        <f t="shared" si="24"/>
        <v>17450.053207860983</v>
      </c>
      <c r="K231" s="111">
        <v>3620.147976</v>
      </c>
      <c r="L231" s="112">
        <v>6033.57996</v>
      </c>
      <c r="M231" s="112">
        <v>22149.58959</v>
      </c>
      <c r="N231" s="9"/>
      <c r="O231" s="9">
        <v>1508.39499</v>
      </c>
      <c r="P231" s="7">
        <f t="shared" si="21"/>
        <v>33311.712516</v>
      </c>
      <c r="Q231" s="110">
        <f t="shared" si="22"/>
        <v>-15861.659308139017</v>
      </c>
      <c r="R231" s="113">
        <f t="shared" si="23"/>
        <v>-32287.876619747913</v>
      </c>
      <c r="S231" s="114">
        <v>684</v>
      </c>
    </row>
    <row r="232" spans="1:19" ht="12.75">
      <c r="A232" s="73" t="s">
        <v>237</v>
      </c>
      <c r="B232" s="28">
        <v>700.8</v>
      </c>
      <c r="C232" s="108">
        <v>78069.12</v>
      </c>
      <c r="D232" s="109">
        <v>15613.824</v>
      </c>
      <c r="E232" s="8">
        <v>44807.73599999999</v>
      </c>
      <c r="F232" s="7">
        <v>17647.56</v>
      </c>
      <c r="G232" s="108">
        <v>10911.029453985091</v>
      </c>
      <c r="H232" s="11">
        <v>17647.56</v>
      </c>
      <c r="I232" s="7">
        <v>11638.657550650618</v>
      </c>
      <c r="J232" s="129">
        <f t="shared" si="24"/>
        <v>40197.24700463571</v>
      </c>
      <c r="K232" s="111">
        <v>5339.9278079999995</v>
      </c>
      <c r="L232" s="112">
        <v>8899.87968</v>
      </c>
      <c r="M232" s="112">
        <v>32671.926719999996</v>
      </c>
      <c r="N232" s="9">
        <v>3140</v>
      </c>
      <c r="O232" s="9">
        <v>2224.96992</v>
      </c>
      <c r="P232" s="7">
        <f t="shared" si="21"/>
        <v>52276.70412799999</v>
      </c>
      <c r="Q232" s="110">
        <f t="shared" si="22"/>
        <v>-12079.457123364278</v>
      </c>
      <c r="R232" s="113">
        <f t="shared" si="23"/>
        <v>-33169.07844934937</v>
      </c>
      <c r="S232" s="114">
        <v>11304.4</v>
      </c>
    </row>
    <row r="233" spans="1:19" ht="12.75">
      <c r="A233" s="73" t="s">
        <v>238</v>
      </c>
      <c r="B233" s="28">
        <v>383.4</v>
      </c>
      <c r="C233" s="108">
        <v>42710.76</v>
      </c>
      <c r="D233" s="109">
        <v>8542.152</v>
      </c>
      <c r="E233" s="8">
        <v>29178.167999999994</v>
      </c>
      <c r="F233" s="7">
        <v>4990.44</v>
      </c>
      <c r="G233" s="108">
        <v>5969.3046413497195</v>
      </c>
      <c r="H233" s="11">
        <v>4990.44</v>
      </c>
      <c r="I233" s="7">
        <v>4095.5869497586723</v>
      </c>
      <c r="J233" s="129">
        <f t="shared" si="24"/>
        <v>15055.331591108392</v>
      </c>
      <c r="K233" s="111">
        <v>2921.4159839999998</v>
      </c>
      <c r="L233" s="112">
        <v>4869.026639999999</v>
      </c>
      <c r="M233" s="112">
        <v>17874.453059999996</v>
      </c>
      <c r="N233" s="9">
        <v>2406</v>
      </c>
      <c r="O233" s="9">
        <v>1217.2566599999998</v>
      </c>
      <c r="P233" s="7">
        <f t="shared" si="21"/>
        <v>29288.152343999995</v>
      </c>
      <c r="Q233" s="110">
        <f t="shared" si="22"/>
        <v>-14232.820752891603</v>
      </c>
      <c r="R233" s="113">
        <f t="shared" si="23"/>
        <v>-25082.581050241322</v>
      </c>
      <c r="S233" s="114">
        <v>2775</v>
      </c>
    </row>
    <row r="234" spans="1:19" ht="12.75">
      <c r="A234" s="73" t="s">
        <v>239</v>
      </c>
      <c r="B234" s="28">
        <v>519.5</v>
      </c>
      <c r="C234" s="108">
        <v>57872.3</v>
      </c>
      <c r="D234" s="109">
        <v>11574.46</v>
      </c>
      <c r="E234" s="8">
        <v>38858.56</v>
      </c>
      <c r="F234" s="7">
        <v>7439.28</v>
      </c>
      <c r="G234" s="108">
        <v>8088.29880328946</v>
      </c>
      <c r="H234" s="11">
        <v>7439.28</v>
      </c>
      <c r="I234" s="7">
        <v>5787.23075427799</v>
      </c>
      <c r="J234" s="129">
        <f t="shared" si="24"/>
        <v>21314.80955756745</v>
      </c>
      <c r="K234" s="111">
        <v>3958.46532</v>
      </c>
      <c r="L234" s="112">
        <v>6597.4421999999995</v>
      </c>
      <c r="M234" s="112">
        <v>24219.557549999998</v>
      </c>
      <c r="N234" s="9">
        <v>2408</v>
      </c>
      <c r="O234" s="9">
        <v>1649.3605499999999</v>
      </c>
      <c r="P234" s="7">
        <f t="shared" si="21"/>
        <v>38832.82562</v>
      </c>
      <c r="Q234" s="110">
        <f t="shared" si="22"/>
        <v>-17518.016062432554</v>
      </c>
      <c r="R234" s="113">
        <f t="shared" si="23"/>
        <v>-33071.32924572201</v>
      </c>
      <c r="S234" s="114">
        <v>3188.25</v>
      </c>
    </row>
    <row r="235" spans="1:19" ht="12.75">
      <c r="A235" s="73" t="s">
        <v>240</v>
      </c>
      <c r="B235" s="28">
        <v>546.9</v>
      </c>
      <c r="C235" s="108">
        <v>60924.66</v>
      </c>
      <c r="D235" s="109">
        <v>12184.932</v>
      </c>
      <c r="E235" s="8">
        <v>45197.208</v>
      </c>
      <c r="F235" s="7">
        <v>3542.52</v>
      </c>
      <c r="G235" s="108">
        <v>8514.900126119357</v>
      </c>
      <c r="H235" s="11">
        <v>3542.52</v>
      </c>
      <c r="I235" s="7">
        <v>8031.736554627352</v>
      </c>
      <c r="J235" s="129">
        <f t="shared" si="24"/>
        <v>20089.15668074671</v>
      </c>
      <c r="K235" s="111">
        <v>4167.246744</v>
      </c>
      <c r="L235" s="112">
        <v>6945.411239999999</v>
      </c>
      <c r="M235" s="112">
        <v>25496.970209999996</v>
      </c>
      <c r="N235" s="9">
        <v>10020</v>
      </c>
      <c r="O235" s="9">
        <v>1736.3528099999999</v>
      </c>
      <c r="P235" s="7">
        <f aca="true" t="shared" si="25" ref="P235:P250">O235+N235+M235+L235+K235</f>
        <v>48365.981004</v>
      </c>
      <c r="Q235" s="110">
        <f aca="true" t="shared" si="26" ref="Q235:Q250">J235-P235</f>
        <v>-28276.82432325329</v>
      </c>
      <c r="R235" s="113">
        <f t="shared" si="23"/>
        <v>-37165.47144537265</v>
      </c>
      <c r="S235" s="114">
        <v>2526</v>
      </c>
    </row>
    <row r="236" spans="1:19" ht="12.75">
      <c r="A236" s="73" t="s">
        <v>241</v>
      </c>
      <c r="B236" s="28">
        <v>496.9</v>
      </c>
      <c r="C236" s="108">
        <v>55354.66</v>
      </c>
      <c r="D236" s="109">
        <v>11070.932</v>
      </c>
      <c r="E236" s="8">
        <v>40904.647999999994</v>
      </c>
      <c r="F236" s="7">
        <v>3379.08</v>
      </c>
      <c r="G236" s="108">
        <v>7736.430558911517</v>
      </c>
      <c r="H236" s="11">
        <v>3379.08</v>
      </c>
      <c r="I236" s="7">
        <v>1494.1949259769012</v>
      </c>
      <c r="J236" s="129">
        <f t="shared" si="24"/>
        <v>12609.705484888418</v>
      </c>
      <c r="K236" s="111">
        <v>3786.2587439999998</v>
      </c>
      <c r="L236" s="112">
        <v>6310.43124</v>
      </c>
      <c r="M236" s="112">
        <v>23165.925209999998</v>
      </c>
      <c r="N236" s="9"/>
      <c r="O236" s="9">
        <v>1577.60781</v>
      </c>
      <c r="P236" s="7">
        <f t="shared" si="25"/>
        <v>34840.223004</v>
      </c>
      <c r="Q236" s="110">
        <f t="shared" si="26"/>
        <v>-22230.51751911158</v>
      </c>
      <c r="R236" s="113">
        <f t="shared" si="23"/>
        <v>-39410.45307402309</v>
      </c>
      <c r="S236" s="114">
        <v>1741</v>
      </c>
    </row>
    <row r="237" spans="1:19" ht="12.75">
      <c r="A237" s="73" t="s">
        <v>242</v>
      </c>
      <c r="B237" s="28">
        <v>550.9</v>
      </c>
      <c r="C237" s="108">
        <v>61370.26</v>
      </c>
      <c r="D237" s="109">
        <v>12274.052000000001</v>
      </c>
      <c r="E237" s="8">
        <v>48276.368</v>
      </c>
      <c r="F237" s="7">
        <v>819.84</v>
      </c>
      <c r="G237" s="108">
        <v>8577.177691495986</v>
      </c>
      <c r="H237" s="11">
        <v>819.84</v>
      </c>
      <c r="I237" s="7">
        <v>694.1904821742975</v>
      </c>
      <c r="J237" s="129">
        <f t="shared" si="24"/>
        <v>10091.208173670284</v>
      </c>
      <c r="K237" s="111">
        <v>4197.725784</v>
      </c>
      <c r="L237" s="112">
        <v>6996.20964</v>
      </c>
      <c r="M237" s="112">
        <v>25683.45381</v>
      </c>
      <c r="N237" s="9"/>
      <c r="O237" s="9">
        <v>1749.05241</v>
      </c>
      <c r="P237" s="7">
        <f t="shared" si="25"/>
        <v>38626.441644</v>
      </c>
      <c r="Q237" s="110">
        <f t="shared" si="26"/>
        <v>-28535.233470329717</v>
      </c>
      <c r="R237" s="113">
        <f t="shared" si="23"/>
        <v>-47582.1775178257</v>
      </c>
      <c r="S237" s="114">
        <v>262</v>
      </c>
    </row>
    <row r="238" spans="1:19" ht="12.75">
      <c r="A238" s="73" t="s">
        <v>243</v>
      </c>
      <c r="B238" s="28">
        <v>545.8</v>
      </c>
      <c r="C238" s="108">
        <v>60802.12</v>
      </c>
      <c r="D238" s="109">
        <v>12160.423999999999</v>
      </c>
      <c r="E238" s="8">
        <v>46746.29599999999</v>
      </c>
      <c r="F238" s="7">
        <v>1895.4</v>
      </c>
      <c r="G238" s="108">
        <v>8497.773795640784</v>
      </c>
      <c r="H238" s="11">
        <v>1895.4</v>
      </c>
      <c r="I238" s="7">
        <v>1538.0252862114864</v>
      </c>
      <c r="J238" s="129">
        <f t="shared" si="24"/>
        <v>11931.19908185227</v>
      </c>
      <c r="K238" s="111">
        <v>4158.865008</v>
      </c>
      <c r="L238" s="112">
        <v>6931.441679999999</v>
      </c>
      <c r="M238" s="112">
        <v>25445.687219999993</v>
      </c>
      <c r="N238" s="9">
        <v>54530</v>
      </c>
      <c r="O238" s="9">
        <v>1732.8604199999997</v>
      </c>
      <c r="P238" s="7">
        <f t="shared" si="25"/>
        <v>92798.85432799999</v>
      </c>
      <c r="Q238" s="110">
        <f t="shared" si="26"/>
        <v>-80867.65524614771</v>
      </c>
      <c r="R238" s="113">
        <f t="shared" si="23"/>
        <v>-45208.2707137885</v>
      </c>
      <c r="S238" s="114">
        <v>3209</v>
      </c>
    </row>
    <row r="239" spans="1:19" ht="12.75">
      <c r="A239" s="73" t="s">
        <v>244</v>
      </c>
      <c r="B239" s="28">
        <v>695.2</v>
      </c>
      <c r="C239" s="108">
        <v>77445.28</v>
      </c>
      <c r="D239" s="109">
        <v>15489.056</v>
      </c>
      <c r="E239" s="8">
        <v>53485.184</v>
      </c>
      <c r="F239" s="7">
        <v>8471.04</v>
      </c>
      <c r="G239" s="108">
        <v>10823.840862457811</v>
      </c>
      <c r="H239" s="11">
        <v>8471.04</v>
      </c>
      <c r="I239" s="7">
        <v>4150.573798532015</v>
      </c>
      <c r="J239" s="129">
        <f t="shared" si="24"/>
        <v>23445.454660989828</v>
      </c>
      <c r="K239" s="111">
        <v>5297.257152</v>
      </c>
      <c r="L239" s="112">
        <v>8828.76192</v>
      </c>
      <c r="M239" s="112">
        <v>32410.84968</v>
      </c>
      <c r="N239" s="9">
        <v>68682</v>
      </c>
      <c r="O239" s="9">
        <v>2207.19048</v>
      </c>
      <c r="P239" s="7">
        <f t="shared" si="25"/>
        <v>117426.05923200001</v>
      </c>
      <c r="Q239" s="110">
        <f t="shared" si="26"/>
        <v>-93980.60457101019</v>
      </c>
      <c r="R239" s="113">
        <f t="shared" si="23"/>
        <v>-49334.610201467985</v>
      </c>
      <c r="S239" s="114">
        <v>7493</v>
      </c>
    </row>
    <row r="240" spans="1:19" ht="12.75">
      <c r="A240" s="73" t="s">
        <v>245</v>
      </c>
      <c r="B240" s="28">
        <v>1039.2</v>
      </c>
      <c r="C240" s="108">
        <v>115766.88</v>
      </c>
      <c r="D240" s="109">
        <v>23153.376000000004</v>
      </c>
      <c r="E240" s="8">
        <v>86047.224</v>
      </c>
      <c r="F240" s="7">
        <v>6566.28</v>
      </c>
      <c r="G240" s="108">
        <v>16179.711484847756</v>
      </c>
      <c r="H240" s="11">
        <v>6566.28</v>
      </c>
      <c r="I240" s="7">
        <v>3851.3732729920366</v>
      </c>
      <c r="J240" s="129">
        <f t="shared" si="24"/>
        <v>26597.364757839794</v>
      </c>
      <c r="K240" s="111">
        <v>7918.454592000001</v>
      </c>
      <c r="L240" s="112">
        <v>13197.424320000002</v>
      </c>
      <c r="M240" s="112">
        <v>48448.43928</v>
      </c>
      <c r="N240" s="9">
        <v>61266</v>
      </c>
      <c r="O240" s="9">
        <v>3299.3560800000005</v>
      </c>
      <c r="P240" s="7">
        <f t="shared" si="25"/>
        <v>134129.674272</v>
      </c>
      <c r="Q240" s="110">
        <f t="shared" si="26"/>
        <v>-107532.30951416021</v>
      </c>
      <c r="R240" s="113">
        <f t="shared" si="23"/>
        <v>-82195.85072700797</v>
      </c>
      <c r="S240" s="114">
        <v>14428</v>
      </c>
    </row>
    <row r="241" spans="1:19" ht="12.75">
      <c r="A241" s="73" t="s">
        <v>246</v>
      </c>
      <c r="B241" s="28">
        <v>115.6</v>
      </c>
      <c r="C241" s="108">
        <v>12877.84</v>
      </c>
      <c r="D241" s="109">
        <v>2575.568</v>
      </c>
      <c r="E241" s="8">
        <v>4713.752</v>
      </c>
      <c r="F241" s="7">
        <v>5588.52</v>
      </c>
      <c r="G241" s="108">
        <v>1799.8216393845269</v>
      </c>
      <c r="H241" s="11">
        <v>5588.52</v>
      </c>
      <c r="I241" s="7">
        <v>1501.2052348175084</v>
      </c>
      <c r="J241" s="129">
        <f t="shared" si="24"/>
        <v>8889.546874202035</v>
      </c>
      <c r="K241" s="111">
        <v>880.8442560000001</v>
      </c>
      <c r="L241" s="112">
        <v>1468.07376</v>
      </c>
      <c r="M241" s="112">
        <v>5389.37604</v>
      </c>
      <c r="N241" s="9">
        <v>18725</v>
      </c>
      <c r="O241" s="9">
        <v>367.01844</v>
      </c>
      <c r="P241" s="7">
        <f t="shared" si="25"/>
        <v>26830.312496</v>
      </c>
      <c r="Q241" s="110">
        <f t="shared" si="26"/>
        <v>-17940.765621797964</v>
      </c>
      <c r="R241" s="113">
        <f t="shared" si="23"/>
        <v>-3212.546765182492</v>
      </c>
      <c r="S241" s="114">
        <v>1398</v>
      </c>
    </row>
    <row r="242" spans="1:19" ht="12.75">
      <c r="A242" s="87" t="s">
        <v>247</v>
      </c>
      <c r="B242" s="28">
        <v>105.9</v>
      </c>
      <c r="C242" s="108">
        <v>11797.26</v>
      </c>
      <c r="D242" s="109">
        <v>2359.452</v>
      </c>
      <c r="E242" s="8">
        <v>6677.088000000002</v>
      </c>
      <c r="F242" s="7">
        <v>2760.72</v>
      </c>
      <c r="G242" s="108">
        <v>1648.7985433462059</v>
      </c>
      <c r="H242" s="11">
        <v>2760.72</v>
      </c>
      <c r="I242" s="7">
        <v>2101.5926735912044</v>
      </c>
      <c r="J242" s="129">
        <f t="shared" si="24"/>
        <v>6511.11121693741</v>
      </c>
      <c r="K242" s="111">
        <v>806.932584</v>
      </c>
      <c r="L242" s="112">
        <v>1344.8876400000001</v>
      </c>
      <c r="M242" s="112">
        <v>4937.15331</v>
      </c>
      <c r="N242" s="9"/>
      <c r="O242" s="9">
        <v>336.22191000000004</v>
      </c>
      <c r="P242" s="7">
        <f t="shared" si="25"/>
        <v>7425.195444</v>
      </c>
      <c r="Q242" s="110">
        <f t="shared" si="26"/>
        <v>-914.0842270625899</v>
      </c>
      <c r="R242" s="113">
        <f t="shared" si="23"/>
        <v>-4575.495326408797</v>
      </c>
      <c r="S242" s="114">
        <v>1178</v>
      </c>
    </row>
    <row r="243" spans="1:19" ht="12.75">
      <c r="A243" s="73" t="s">
        <v>248</v>
      </c>
      <c r="B243" s="28">
        <v>387.3</v>
      </c>
      <c r="C243" s="108">
        <v>43145.22</v>
      </c>
      <c r="D243" s="109">
        <v>8629.044</v>
      </c>
      <c r="E243" s="8">
        <v>22545.456</v>
      </c>
      <c r="F243" s="7">
        <v>11970.72</v>
      </c>
      <c r="G243" s="108">
        <v>6030.025267591931</v>
      </c>
      <c r="H243" s="11">
        <v>11970.72</v>
      </c>
      <c r="I243" s="7">
        <v>3455.35480804213</v>
      </c>
      <c r="J243" s="129">
        <f t="shared" si="24"/>
        <v>21456.10007563406</v>
      </c>
      <c r="K243" s="111">
        <v>2951.133048</v>
      </c>
      <c r="L243" s="112">
        <v>4918.55508</v>
      </c>
      <c r="M243" s="112">
        <v>18056.27457</v>
      </c>
      <c r="N243" s="9">
        <v>27062</v>
      </c>
      <c r="O243" s="9">
        <v>1229.63877</v>
      </c>
      <c r="P243" s="7">
        <f t="shared" si="25"/>
        <v>54217.601468</v>
      </c>
      <c r="Q243" s="110">
        <f t="shared" si="26"/>
        <v>-32761.50139236594</v>
      </c>
      <c r="R243" s="113">
        <f t="shared" si="23"/>
        <v>-19090.101191957867</v>
      </c>
      <c r="S243" s="114">
        <v>3401</v>
      </c>
    </row>
    <row r="244" spans="1:19" ht="12.75">
      <c r="A244" s="73" t="s">
        <v>249</v>
      </c>
      <c r="B244" s="28">
        <v>511.1</v>
      </c>
      <c r="C244" s="108">
        <v>56936.54</v>
      </c>
      <c r="D244" s="109">
        <v>11387.308000000003</v>
      </c>
      <c r="E244" s="8">
        <v>37495.312000000005</v>
      </c>
      <c r="F244" s="7">
        <v>8053.92</v>
      </c>
      <c r="G244" s="108">
        <v>7957.515915998546</v>
      </c>
      <c r="H244" s="11">
        <v>8053.92</v>
      </c>
      <c r="I244" s="7">
        <v>7401.140745503254</v>
      </c>
      <c r="J244" s="129">
        <f t="shared" si="24"/>
        <v>23412.5766615018</v>
      </c>
      <c r="K244" s="111">
        <v>3894.459336000001</v>
      </c>
      <c r="L244" s="112">
        <v>6490.765560000001</v>
      </c>
      <c r="M244" s="112">
        <v>23827.941990000003</v>
      </c>
      <c r="N244" s="9">
        <v>64598</v>
      </c>
      <c r="O244" s="9">
        <v>1622.6913900000002</v>
      </c>
      <c r="P244" s="7">
        <f t="shared" si="25"/>
        <v>100433.85827600001</v>
      </c>
      <c r="Q244" s="110">
        <f t="shared" si="26"/>
        <v>-77021.2816144982</v>
      </c>
      <c r="R244" s="113">
        <f t="shared" si="23"/>
        <v>-30094.171254496752</v>
      </c>
      <c r="S244" s="114">
        <v>6984.3</v>
      </c>
    </row>
    <row r="245" spans="1:19" ht="12.75">
      <c r="A245" s="73" t="s">
        <v>250</v>
      </c>
      <c r="B245" s="28">
        <v>504.1</v>
      </c>
      <c r="C245" s="108">
        <v>56156.74</v>
      </c>
      <c r="D245" s="109">
        <v>11231.348000000002</v>
      </c>
      <c r="E245" s="8">
        <v>34999.232</v>
      </c>
      <c r="F245" s="7">
        <v>9926.16</v>
      </c>
      <c r="G245" s="108">
        <v>7848.530176589447</v>
      </c>
      <c r="H245" s="11">
        <v>9926.16</v>
      </c>
      <c r="I245" s="7">
        <v>7552.137195487307</v>
      </c>
      <c r="J245" s="129">
        <f t="shared" si="24"/>
        <v>25326.827372076754</v>
      </c>
      <c r="K245" s="111">
        <v>3841.1210160000005</v>
      </c>
      <c r="L245" s="112">
        <v>6401.86836</v>
      </c>
      <c r="M245" s="112">
        <v>23501.595690000002</v>
      </c>
      <c r="N245" s="9">
        <v>16243</v>
      </c>
      <c r="O245" s="9">
        <v>1600.46709</v>
      </c>
      <c r="P245" s="7">
        <f t="shared" si="25"/>
        <v>51588.052156</v>
      </c>
      <c r="Q245" s="110">
        <f t="shared" si="26"/>
        <v>-26261.224783923244</v>
      </c>
      <c r="R245" s="113">
        <f t="shared" si="23"/>
        <v>-27447.094804512697</v>
      </c>
      <c r="S245" s="114">
        <v>4805</v>
      </c>
    </row>
    <row r="246" spans="1:19" ht="12.75">
      <c r="A246" s="73" t="s">
        <v>251</v>
      </c>
      <c r="B246" s="28">
        <v>369.5</v>
      </c>
      <c r="C246" s="108">
        <v>41162.3</v>
      </c>
      <c r="D246" s="109">
        <v>8232.46</v>
      </c>
      <c r="E246" s="8">
        <v>31211.32</v>
      </c>
      <c r="F246" s="7">
        <v>1718.52</v>
      </c>
      <c r="G246" s="108">
        <v>5752.890101665939</v>
      </c>
      <c r="H246" s="11">
        <v>1718.52</v>
      </c>
      <c r="I246" s="7">
        <v>1411.116255206272</v>
      </c>
      <c r="J246" s="129">
        <f t="shared" si="24"/>
        <v>8882.526356872211</v>
      </c>
      <c r="K246" s="111">
        <v>2815.5013200000003</v>
      </c>
      <c r="L246" s="112">
        <v>4692.502200000001</v>
      </c>
      <c r="M246" s="112">
        <v>17226.42255</v>
      </c>
      <c r="N246" s="9"/>
      <c r="O246" s="9">
        <v>1173.1255500000002</v>
      </c>
      <c r="P246" s="7">
        <f t="shared" si="25"/>
        <v>25907.551620000002</v>
      </c>
      <c r="Q246" s="110">
        <f t="shared" si="26"/>
        <v>-17025.02526312779</v>
      </c>
      <c r="R246" s="113">
        <f t="shared" si="23"/>
        <v>-29800.20374479373</v>
      </c>
      <c r="S246" s="114">
        <v>6660</v>
      </c>
    </row>
    <row r="247" spans="1:19" ht="12.75">
      <c r="A247" s="73" t="s">
        <v>252</v>
      </c>
      <c r="B247" s="28">
        <v>381</v>
      </c>
      <c r="C247" s="108">
        <v>42443.4</v>
      </c>
      <c r="D247" s="109">
        <v>8488.68</v>
      </c>
      <c r="E247" s="8">
        <v>28151.76</v>
      </c>
      <c r="F247" s="7">
        <v>5802.96</v>
      </c>
      <c r="G247" s="108">
        <v>5931.938102123743</v>
      </c>
      <c r="H247" s="11">
        <v>5802.96</v>
      </c>
      <c r="I247" s="7">
        <v>2594.7087958386223</v>
      </c>
      <c r="J247" s="129">
        <f t="shared" si="24"/>
        <v>14329.606897962365</v>
      </c>
      <c r="K247" s="111">
        <v>2903.1285599999997</v>
      </c>
      <c r="L247" s="112">
        <v>4838.5476</v>
      </c>
      <c r="M247" s="112">
        <v>17762.562899999997</v>
      </c>
      <c r="N247" s="9"/>
      <c r="O247" s="9">
        <v>1209.6369</v>
      </c>
      <c r="P247" s="7">
        <f t="shared" si="25"/>
        <v>26713.87596</v>
      </c>
      <c r="Q247" s="110">
        <f t="shared" si="26"/>
        <v>-12384.269062037636</v>
      </c>
      <c r="R247" s="113">
        <f t="shared" si="23"/>
        <v>-25557.051204161377</v>
      </c>
      <c r="S247" s="114">
        <v>2342</v>
      </c>
    </row>
    <row r="248" spans="1:19" ht="12.75">
      <c r="A248" s="73" t="s">
        <v>253</v>
      </c>
      <c r="B248" s="28">
        <v>373.08</v>
      </c>
      <c r="C248" s="108">
        <v>41561.111999999994</v>
      </c>
      <c r="D248" s="109">
        <v>8312.222399999999</v>
      </c>
      <c r="E248" s="8">
        <v>29446.209599999995</v>
      </c>
      <c r="F248" s="7">
        <v>3802.68</v>
      </c>
      <c r="G248" s="108">
        <v>5808.62852267802</v>
      </c>
      <c r="H248" s="11">
        <v>3802.68</v>
      </c>
      <c r="I248" s="7">
        <v>2331.5883984006896</v>
      </c>
      <c r="J248" s="129">
        <f t="shared" si="24"/>
        <v>11942.89692107871</v>
      </c>
      <c r="K248" s="111">
        <v>2842.7800608</v>
      </c>
      <c r="L248" s="112">
        <v>4737.966767999999</v>
      </c>
      <c r="M248" s="112">
        <v>17393.325371999996</v>
      </c>
      <c r="N248" s="9"/>
      <c r="O248" s="9">
        <v>1184.4916919999998</v>
      </c>
      <c r="P248" s="7">
        <f t="shared" si="25"/>
        <v>26158.563892799993</v>
      </c>
      <c r="Q248" s="110">
        <f t="shared" si="26"/>
        <v>-14215.666971721283</v>
      </c>
      <c r="R248" s="113">
        <f t="shared" si="23"/>
        <v>-27114.621201599304</v>
      </c>
      <c r="S248" s="114">
        <v>3344</v>
      </c>
    </row>
    <row r="249" spans="1:19" ht="12.75">
      <c r="A249" s="73" t="s">
        <v>254</v>
      </c>
      <c r="B249" s="28">
        <v>390.8</v>
      </c>
      <c r="C249" s="108">
        <v>43535.12</v>
      </c>
      <c r="D249" s="109">
        <v>8707.024</v>
      </c>
      <c r="E249" s="8">
        <v>30892.695999999996</v>
      </c>
      <c r="F249" s="7">
        <v>3935.4</v>
      </c>
      <c r="G249" s="108">
        <v>6084.51813729648</v>
      </c>
      <c r="H249" s="11">
        <v>3935.4</v>
      </c>
      <c r="I249" s="7">
        <v>2191.0409875910586</v>
      </c>
      <c r="J249" s="129">
        <f t="shared" si="24"/>
        <v>12210.959124887539</v>
      </c>
      <c r="K249" s="111">
        <v>2977.8022079999996</v>
      </c>
      <c r="L249" s="112">
        <v>4963.00368</v>
      </c>
      <c r="M249" s="112">
        <v>18219.447719999996</v>
      </c>
      <c r="N249" s="9"/>
      <c r="O249" s="9">
        <v>1240.75092</v>
      </c>
      <c r="P249" s="7">
        <f t="shared" si="25"/>
        <v>27401.004527999998</v>
      </c>
      <c r="Q249" s="110">
        <f t="shared" si="26"/>
        <v>-15190.04540311246</v>
      </c>
      <c r="R249" s="113">
        <f t="shared" si="23"/>
        <v>-28701.655012408937</v>
      </c>
      <c r="S249" s="114">
        <v>5373</v>
      </c>
    </row>
    <row r="250" spans="1:19" ht="12.75">
      <c r="A250" s="73" t="s">
        <v>255</v>
      </c>
      <c r="B250" s="28">
        <v>115.8</v>
      </c>
      <c r="C250" s="108">
        <v>12900.12</v>
      </c>
      <c r="D250" s="109">
        <v>2580.024</v>
      </c>
      <c r="E250" s="8">
        <v>10320.096</v>
      </c>
      <c r="F250" s="7">
        <v>0</v>
      </c>
      <c r="G250" s="108">
        <v>1802.9355176533581</v>
      </c>
      <c r="H250" s="11">
        <v>0</v>
      </c>
      <c r="I250" s="7">
        <v>497.900708147559</v>
      </c>
      <c r="J250" s="129">
        <f t="shared" si="24"/>
        <v>2300.836225800917</v>
      </c>
      <c r="K250" s="111">
        <v>882.368208</v>
      </c>
      <c r="L250" s="112">
        <v>1470.61368</v>
      </c>
      <c r="M250" s="112">
        <v>5398.70022</v>
      </c>
      <c r="N250" s="9"/>
      <c r="O250" s="9">
        <v>367.65342</v>
      </c>
      <c r="P250" s="7">
        <f t="shared" si="25"/>
        <v>8119.335528</v>
      </c>
      <c r="Q250" s="110">
        <f t="shared" si="26"/>
        <v>-5818.499302199083</v>
      </c>
      <c r="R250" s="113">
        <f t="shared" si="23"/>
        <v>-9822.19529185244</v>
      </c>
      <c r="S250" s="114">
        <v>0</v>
      </c>
    </row>
    <row r="251" spans="1:19" s="79" customFormat="1" ht="12.75">
      <c r="A251" s="77" t="s">
        <v>256</v>
      </c>
      <c r="B251" s="184"/>
      <c r="C251" s="185"/>
      <c r="D251" s="186">
        <v>0</v>
      </c>
      <c r="E251" s="187">
        <v>0</v>
      </c>
      <c r="F251" s="188"/>
      <c r="G251" s="185">
        <v>0</v>
      </c>
      <c r="H251" s="189"/>
      <c r="I251" s="188"/>
      <c r="J251" s="190">
        <f t="shared" si="24"/>
        <v>0</v>
      </c>
      <c r="K251" s="191"/>
      <c r="L251" s="192"/>
      <c r="M251" s="192"/>
      <c r="N251" s="193"/>
      <c r="O251" s="193"/>
      <c r="P251" s="188"/>
      <c r="Q251" s="194"/>
      <c r="R251" s="195">
        <f t="shared" si="23"/>
        <v>0</v>
      </c>
      <c r="S251" s="196"/>
    </row>
    <row r="252" spans="1:19" ht="12.75">
      <c r="A252" s="73" t="s">
        <v>257</v>
      </c>
      <c r="B252" s="28">
        <v>54.7</v>
      </c>
      <c r="C252" s="108">
        <v>6093.58</v>
      </c>
      <c r="D252" s="109">
        <v>1218.7160000000001</v>
      </c>
      <c r="E252" s="8">
        <v>4110.584</v>
      </c>
      <c r="F252" s="7">
        <v>764.28</v>
      </c>
      <c r="G252" s="108">
        <v>851.6457065253774</v>
      </c>
      <c r="H252" s="11">
        <v>764.28</v>
      </c>
      <c r="I252" s="7">
        <v>0</v>
      </c>
      <c r="J252" s="129">
        <f t="shared" si="24"/>
        <v>1615.9257065253773</v>
      </c>
      <c r="K252" s="111">
        <v>416.800872</v>
      </c>
      <c r="L252" s="112">
        <v>694.66812</v>
      </c>
      <c r="M252" s="112">
        <v>2550.1632299999997</v>
      </c>
      <c r="N252" s="9"/>
      <c r="O252" s="9">
        <v>173.66703</v>
      </c>
      <c r="P252" s="7">
        <f>O252+N252+M252+L252+K252</f>
        <v>3835.299252</v>
      </c>
      <c r="Q252" s="110">
        <f>J252-P252</f>
        <v>-2219.3735454746225</v>
      </c>
      <c r="R252" s="113">
        <f t="shared" si="23"/>
        <v>-4110.584</v>
      </c>
      <c r="S252" s="114">
        <v>0</v>
      </c>
    </row>
    <row r="253" spans="1:19" ht="13.5" thickBot="1">
      <c r="A253" s="73" t="s">
        <v>258</v>
      </c>
      <c r="B253" s="28">
        <v>257</v>
      </c>
      <c r="C253" s="108">
        <v>28629.8</v>
      </c>
      <c r="D253" s="109">
        <v>5725.96</v>
      </c>
      <c r="E253" s="8">
        <v>21986.68</v>
      </c>
      <c r="F253" s="7">
        <v>917.16</v>
      </c>
      <c r="G253" s="108">
        <v>3955.473557100909</v>
      </c>
      <c r="H253" s="11">
        <v>917.16</v>
      </c>
      <c r="I253" s="7">
        <v>0</v>
      </c>
      <c r="J253" s="129">
        <f t="shared" si="24"/>
        <v>4872.6335571009095</v>
      </c>
      <c r="K253" s="111">
        <v>1958.2783200000001</v>
      </c>
      <c r="L253" s="112">
        <v>3263.7972</v>
      </c>
      <c r="M253" s="112">
        <v>11981.5713</v>
      </c>
      <c r="N253" s="9"/>
      <c r="O253" s="9">
        <v>815.9493</v>
      </c>
      <c r="P253" s="7">
        <f>O253+N253+M253+L253+K253</f>
        <v>18019.596120000002</v>
      </c>
      <c r="Q253" s="110">
        <f>J253-P253</f>
        <v>-13146.962562899093</v>
      </c>
      <c r="R253" s="130">
        <f t="shared" si="23"/>
        <v>-21986.68</v>
      </c>
      <c r="S253" s="153">
        <v>0</v>
      </c>
    </row>
    <row r="254" spans="1:19" ht="13.5" thickBot="1">
      <c r="A254" s="101" t="s">
        <v>262</v>
      </c>
      <c r="B254" s="102">
        <f aca="true" t="shared" si="27" ref="B254:Q254">SUM(B171:B253)</f>
        <v>79614.57999999999</v>
      </c>
      <c r="C254" s="167">
        <f t="shared" si="27"/>
        <v>8869064.212000001</v>
      </c>
      <c r="D254" s="168">
        <f t="shared" si="27"/>
        <v>1773812.8423999997</v>
      </c>
      <c r="E254" s="169">
        <f t="shared" si="27"/>
        <v>5162573.309599999</v>
      </c>
      <c r="F254" s="170">
        <f t="shared" si="27"/>
        <v>1932678.0599999994</v>
      </c>
      <c r="G254" s="171">
        <f t="shared" si="27"/>
        <v>1239550.5527206785</v>
      </c>
      <c r="H254" s="172">
        <f t="shared" si="27"/>
        <v>1932678.0599999994</v>
      </c>
      <c r="I254" s="170">
        <f t="shared" si="27"/>
        <v>2976815.680268721</v>
      </c>
      <c r="J254" s="173">
        <f t="shared" si="27"/>
        <v>6149044.292989397</v>
      </c>
      <c r="K254" s="168">
        <f t="shared" si="27"/>
        <v>606643.9921008002</v>
      </c>
      <c r="L254" s="174">
        <f t="shared" si="27"/>
        <v>1011073.3201680001</v>
      </c>
      <c r="M254" s="174">
        <f t="shared" si="27"/>
        <v>3711703.372722001</v>
      </c>
      <c r="N254" s="174">
        <f t="shared" si="27"/>
        <v>1185156</v>
      </c>
      <c r="O254" s="174">
        <f t="shared" si="27"/>
        <v>252768.33004200002</v>
      </c>
      <c r="P254" s="170">
        <f t="shared" si="27"/>
        <v>6767345.015032803</v>
      </c>
      <c r="Q254" s="172">
        <f t="shared" si="27"/>
        <v>-618300.722043401</v>
      </c>
      <c r="R254" s="103">
        <f t="shared" si="23"/>
        <v>-2185757.629331278</v>
      </c>
      <c r="S254" s="175">
        <f>SUM(S171:S253)</f>
        <v>898729.6000000001</v>
      </c>
    </row>
    <row r="255" spans="1:19" ht="13.5" thickBot="1">
      <c r="A255" s="176" t="s">
        <v>263</v>
      </c>
      <c r="B255" s="100">
        <f>B254+B168+B96</f>
        <v>205852.62000000005</v>
      </c>
      <c r="C255" s="177">
        <f aca="true" t="shared" si="28" ref="C255:S255">C254+C168+C96</f>
        <v>22931981.868</v>
      </c>
      <c r="D255" s="178">
        <f t="shared" si="28"/>
        <v>4586396.3736</v>
      </c>
      <c r="E255" s="179">
        <f t="shared" si="28"/>
        <v>13238298.7144</v>
      </c>
      <c r="F255" s="180">
        <f t="shared" si="28"/>
        <v>5107286.78</v>
      </c>
      <c r="G255" s="181">
        <f t="shared" si="28"/>
        <v>3205000</v>
      </c>
      <c r="H255" s="182">
        <f t="shared" si="28"/>
        <v>5107286.78</v>
      </c>
      <c r="I255" s="183">
        <f t="shared" si="28"/>
        <v>8999771.489040721</v>
      </c>
      <c r="J255" s="140">
        <f t="shared" si="28"/>
        <v>17312058.26904072</v>
      </c>
      <c r="K255" s="179">
        <f t="shared" si="28"/>
        <v>1568547.5597712002</v>
      </c>
      <c r="L255" s="179">
        <f t="shared" si="28"/>
        <v>2614245.932952</v>
      </c>
      <c r="M255" s="179">
        <f t="shared" si="28"/>
        <v>9597034.411758002</v>
      </c>
      <c r="N255" s="179">
        <f t="shared" si="28"/>
        <v>2779215.548656734</v>
      </c>
      <c r="O255" s="179">
        <f t="shared" si="28"/>
        <v>653561.483238</v>
      </c>
      <c r="P255" s="177">
        <f t="shared" si="28"/>
        <v>17212604.93637594</v>
      </c>
      <c r="Q255" s="140">
        <f t="shared" si="28"/>
        <v>99453.33266478556</v>
      </c>
      <c r="R255" s="71">
        <f t="shared" si="23"/>
        <v>-4238527.22535928</v>
      </c>
      <c r="S255" s="140">
        <f t="shared" si="28"/>
        <v>2488556.65</v>
      </c>
    </row>
  </sheetData>
  <sheetProtection/>
  <mergeCells count="23">
    <mergeCell ref="C1:K1"/>
    <mergeCell ref="C2:K2"/>
    <mergeCell ref="A6:A9"/>
    <mergeCell ref="B6:B9"/>
    <mergeCell ref="C6:C9"/>
    <mergeCell ref="D6:D9"/>
    <mergeCell ref="E6:F7"/>
    <mergeCell ref="G6:G9"/>
    <mergeCell ref="H6:I7"/>
    <mergeCell ref="J6:J9"/>
    <mergeCell ref="R6:R9"/>
    <mergeCell ref="S6:S8"/>
    <mergeCell ref="L8:L9"/>
    <mergeCell ref="M8:M9"/>
    <mergeCell ref="N8:N9"/>
    <mergeCell ref="O8:O9"/>
    <mergeCell ref="P8:P9"/>
    <mergeCell ref="E8:F8"/>
    <mergeCell ref="H8:H9"/>
    <mergeCell ref="I8:I9"/>
    <mergeCell ref="K8:K9"/>
    <mergeCell ref="K6:P7"/>
    <mergeCell ref="Q6:Q9"/>
  </mergeCells>
  <printOptions/>
  <pageMargins left="0" right="0" top="0" bottom="0" header="0.5118110236220472" footer="0.511811023622047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1" topLeftCell="B12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7.75390625" style="78" customWidth="1"/>
    <col min="2" max="2" width="8.125" style="15" customWidth="1"/>
    <col min="3" max="3" width="10.00390625" style="15" customWidth="1"/>
    <col min="4" max="4" width="9.375" style="15" customWidth="1"/>
    <col min="5" max="5" width="9.75390625" style="15" customWidth="1"/>
    <col min="6" max="6" width="9.375" style="15" customWidth="1"/>
    <col min="7" max="7" width="9.875" style="15" customWidth="1"/>
    <col min="8" max="8" width="8.875" style="15" customWidth="1"/>
    <col min="9" max="9" width="10.37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88" customWidth="1"/>
    <col min="16" max="16" width="10.25390625" style="15" customWidth="1"/>
    <col min="17" max="17" width="10.125" style="15" customWidth="1"/>
    <col min="18" max="18" width="9.625" style="15" customWidth="1"/>
    <col min="19" max="19" width="9.125" style="15" customWidth="1"/>
    <col min="20" max="16384" width="9.125" style="78" customWidth="1"/>
  </cols>
  <sheetData>
    <row r="1" spans="3:11" ht="18.75">
      <c r="C1" s="224" t="s">
        <v>9</v>
      </c>
      <c r="D1" s="224"/>
      <c r="E1" s="224"/>
      <c r="F1" s="224"/>
      <c r="G1" s="224"/>
      <c r="H1" s="224"/>
      <c r="I1" s="224"/>
      <c r="J1" s="225"/>
      <c r="K1" s="225"/>
    </row>
    <row r="2" spans="3:11" ht="18.75">
      <c r="C2" s="224" t="s">
        <v>89</v>
      </c>
      <c r="D2" s="224"/>
      <c r="E2" s="224"/>
      <c r="F2" s="224"/>
      <c r="G2" s="224"/>
      <c r="H2" s="224"/>
      <c r="I2" s="224"/>
      <c r="J2" s="225"/>
      <c r="K2" s="225"/>
    </row>
    <row r="6" spans="5:8" ht="13.5" thickBot="1">
      <c r="E6" s="30"/>
      <c r="F6" s="16"/>
      <c r="H6" s="16"/>
    </row>
    <row r="7" spans="1:19" ht="12.75" customHeight="1">
      <c r="A7" s="226" t="s">
        <v>18</v>
      </c>
      <c r="B7" s="211" t="s">
        <v>0</v>
      </c>
      <c r="C7" s="229" t="s">
        <v>261</v>
      </c>
      <c r="D7" s="232" t="s">
        <v>267</v>
      </c>
      <c r="E7" s="204" t="s">
        <v>10</v>
      </c>
      <c r="F7" s="235"/>
      <c r="G7" s="204" t="s">
        <v>265</v>
      </c>
      <c r="H7" s="237" t="s">
        <v>16</v>
      </c>
      <c r="I7" s="238"/>
      <c r="J7" s="218" t="s">
        <v>1</v>
      </c>
      <c r="K7" s="210" t="s">
        <v>2</v>
      </c>
      <c r="L7" s="211"/>
      <c r="M7" s="211"/>
      <c r="N7" s="211"/>
      <c r="O7" s="211"/>
      <c r="P7" s="212"/>
      <c r="Q7" s="215" t="s">
        <v>260</v>
      </c>
      <c r="R7" s="215" t="s">
        <v>3</v>
      </c>
      <c r="S7" s="218" t="s">
        <v>264</v>
      </c>
    </row>
    <row r="8" spans="1:19" ht="12.75" customHeight="1" thickBot="1">
      <c r="A8" s="227"/>
      <c r="B8" s="213"/>
      <c r="C8" s="230"/>
      <c r="D8" s="233"/>
      <c r="E8" s="205"/>
      <c r="F8" s="236"/>
      <c r="G8" s="202"/>
      <c r="H8" s="239"/>
      <c r="I8" s="240"/>
      <c r="J8" s="219"/>
      <c r="K8" s="208"/>
      <c r="L8" s="213"/>
      <c r="M8" s="213"/>
      <c r="N8" s="213"/>
      <c r="O8" s="213"/>
      <c r="P8" s="214"/>
      <c r="Q8" s="216"/>
      <c r="R8" s="216"/>
      <c r="S8" s="219"/>
    </row>
    <row r="9" spans="1:19" ht="26.25" customHeight="1" thickBot="1">
      <c r="A9" s="227"/>
      <c r="B9" s="213"/>
      <c r="C9" s="230"/>
      <c r="D9" s="233"/>
      <c r="E9" s="202" t="s">
        <v>11</v>
      </c>
      <c r="F9" s="203"/>
      <c r="G9" s="202"/>
      <c r="H9" s="204" t="s">
        <v>266</v>
      </c>
      <c r="I9" s="206" t="s">
        <v>17</v>
      </c>
      <c r="J9" s="219"/>
      <c r="K9" s="208" t="s">
        <v>12</v>
      </c>
      <c r="L9" s="213" t="s">
        <v>5</v>
      </c>
      <c r="M9" s="221" t="s">
        <v>13</v>
      </c>
      <c r="N9" s="213" t="s">
        <v>6</v>
      </c>
      <c r="O9" s="221" t="s">
        <v>268</v>
      </c>
      <c r="P9" s="214" t="s">
        <v>7</v>
      </c>
      <c r="Q9" s="216"/>
      <c r="R9" s="216"/>
      <c r="S9" s="220"/>
    </row>
    <row r="10" spans="1:19" ht="70.5" customHeight="1" thickBot="1">
      <c r="A10" s="228"/>
      <c r="B10" s="221"/>
      <c r="C10" s="231"/>
      <c r="D10" s="234"/>
      <c r="E10" s="92" t="s">
        <v>15</v>
      </c>
      <c r="F10" s="93" t="s">
        <v>4</v>
      </c>
      <c r="G10" s="205"/>
      <c r="H10" s="205"/>
      <c r="I10" s="207"/>
      <c r="J10" s="220"/>
      <c r="K10" s="209"/>
      <c r="L10" s="221"/>
      <c r="M10" s="222"/>
      <c r="N10" s="221"/>
      <c r="O10" s="222"/>
      <c r="P10" s="223"/>
      <c r="Q10" s="217"/>
      <c r="R10" s="217"/>
      <c r="S10" s="89" t="s">
        <v>259</v>
      </c>
    </row>
    <row r="11" spans="1:19" s="85" customFormat="1" ht="13.5" thickBot="1">
      <c r="A11" s="35">
        <v>1</v>
      </c>
      <c r="B11" s="35">
        <v>2</v>
      </c>
      <c r="C11" s="35">
        <v>3</v>
      </c>
      <c r="D11" s="36">
        <v>4</v>
      </c>
      <c r="E11" s="94">
        <v>5</v>
      </c>
      <c r="F11" s="35">
        <v>6</v>
      </c>
      <c r="G11" s="17">
        <v>7</v>
      </c>
      <c r="H11" s="17">
        <v>8</v>
      </c>
      <c r="I11" s="18">
        <v>9</v>
      </c>
      <c r="J11" s="37">
        <v>10</v>
      </c>
      <c r="K11" s="35">
        <v>11</v>
      </c>
      <c r="L11" s="35">
        <v>12</v>
      </c>
      <c r="M11" s="35">
        <v>13</v>
      </c>
      <c r="N11" s="35">
        <v>14</v>
      </c>
      <c r="O11" s="95">
        <v>15</v>
      </c>
      <c r="P11" s="35">
        <v>16</v>
      </c>
      <c r="Q11" s="35">
        <v>17</v>
      </c>
      <c r="R11" s="35">
        <v>18</v>
      </c>
      <c r="S11" s="37">
        <v>19</v>
      </c>
    </row>
    <row r="12" spans="1:19" ht="13.5" customHeight="1">
      <c r="A12" s="67" t="s">
        <v>269</v>
      </c>
      <c r="B12" s="40"/>
      <c r="C12" s="41"/>
      <c r="D12" s="68"/>
      <c r="E12" s="96"/>
      <c r="F12" s="20"/>
      <c r="G12" s="41"/>
      <c r="H12" s="19"/>
      <c r="I12" s="20"/>
      <c r="J12" s="40"/>
      <c r="K12" s="46"/>
      <c r="L12" s="47"/>
      <c r="M12" s="48"/>
      <c r="N12" s="47"/>
      <c r="O12" s="49"/>
      <c r="P12" s="44"/>
      <c r="Q12" s="40"/>
      <c r="R12" s="41"/>
      <c r="S12" s="97"/>
    </row>
    <row r="13" spans="1:19" ht="12.75" customHeight="1">
      <c r="A13" s="69" t="s">
        <v>91</v>
      </c>
      <c r="B13" s="12"/>
      <c r="C13" s="10"/>
      <c r="D13" s="51"/>
      <c r="E13" s="3"/>
      <c r="F13" s="2"/>
      <c r="G13" s="10"/>
      <c r="H13" s="4"/>
      <c r="I13" s="2"/>
      <c r="J13" s="12"/>
      <c r="K13" s="14"/>
      <c r="L13" s="1"/>
      <c r="M13" s="10"/>
      <c r="N13" s="1"/>
      <c r="O13" s="21"/>
      <c r="P13" s="2"/>
      <c r="Q13" s="12"/>
      <c r="R13" s="52"/>
      <c r="S13" s="53"/>
    </row>
    <row r="14" spans="1:19" s="165" customFormat="1" ht="12.75">
      <c r="A14" s="268" t="s">
        <v>294</v>
      </c>
      <c r="B14" s="28">
        <v>2251.7</v>
      </c>
      <c r="C14" s="54">
        <v>32593.3575</v>
      </c>
      <c r="D14" s="98">
        <v>18334.3775</v>
      </c>
      <c r="E14" s="99">
        <v>14258.98</v>
      </c>
      <c r="F14" s="23">
        <v>0</v>
      </c>
      <c r="G14" s="57">
        <v>18334.3775</v>
      </c>
      <c r="H14" s="22">
        <v>0</v>
      </c>
      <c r="I14" s="23">
        <v>902.8571507227942</v>
      </c>
      <c r="J14" s="58">
        <v>19237.234650722792</v>
      </c>
      <c r="K14" s="56">
        <v>1346.6064255505955</v>
      </c>
      <c r="L14" s="59">
        <v>5386.425702202382</v>
      </c>
      <c r="M14" s="59">
        <v>4809.308662680698</v>
      </c>
      <c r="N14" s="26">
        <v>34695</v>
      </c>
      <c r="O14" s="26">
        <v>577.1170395216838</v>
      </c>
      <c r="P14" s="23">
        <v>46814.45782995536</v>
      </c>
      <c r="Q14" s="58">
        <v>-27577.22317923257</v>
      </c>
      <c r="R14" s="60">
        <v>-13356.122849277206</v>
      </c>
      <c r="S14" s="83">
        <v>0</v>
      </c>
    </row>
  </sheetData>
  <sheetProtection/>
  <mergeCells count="23">
    <mergeCell ref="C1:K1"/>
    <mergeCell ref="C2:K2"/>
    <mergeCell ref="A7:A10"/>
    <mergeCell ref="B7:B10"/>
    <mergeCell ref="C7:C10"/>
    <mergeCell ref="D7:D10"/>
    <mergeCell ref="E7:F8"/>
    <mergeCell ref="G7:G10"/>
    <mergeCell ref="H7:I8"/>
    <mergeCell ref="J7:J10"/>
    <mergeCell ref="R7:R10"/>
    <mergeCell ref="S7:S9"/>
    <mergeCell ref="L9:L10"/>
    <mergeCell ref="M9:M10"/>
    <mergeCell ref="N9:N10"/>
    <mergeCell ref="O9:O10"/>
    <mergeCell ref="P9:P10"/>
    <mergeCell ref="E9:F9"/>
    <mergeCell ref="H9:H10"/>
    <mergeCell ref="I9:I10"/>
    <mergeCell ref="K9:K10"/>
    <mergeCell ref="K7:P8"/>
    <mergeCell ref="Q7:Q10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2" topLeftCell="B13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2.625" style="78" customWidth="1"/>
    <col min="2" max="2" width="8.875" style="15" customWidth="1"/>
    <col min="3" max="4" width="10.25390625" style="15" customWidth="1"/>
    <col min="5" max="5" width="9.75390625" style="15" customWidth="1"/>
    <col min="6" max="6" width="7.625" style="15" customWidth="1"/>
    <col min="7" max="7" width="5.875" style="15" customWidth="1"/>
    <col min="8" max="8" width="10.375" style="15" customWidth="1"/>
    <col min="9" max="9" width="7.0039062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88" customWidth="1"/>
    <col min="16" max="16" width="10.25390625" style="15" customWidth="1"/>
    <col min="17" max="17" width="11.625" style="15" customWidth="1"/>
    <col min="18" max="18" width="11.25390625" style="15" customWidth="1"/>
    <col min="19" max="19" width="11.375" style="15" customWidth="1"/>
    <col min="20" max="16384" width="9.125" style="78" customWidth="1"/>
  </cols>
  <sheetData>
    <row r="1" spans="3:11" ht="18.75">
      <c r="C1" s="224" t="s">
        <v>9</v>
      </c>
      <c r="D1" s="224"/>
      <c r="E1" s="224"/>
      <c r="F1" s="224"/>
      <c r="G1" s="224"/>
      <c r="H1" s="224"/>
      <c r="I1" s="224"/>
      <c r="J1" s="225"/>
      <c r="K1" s="225"/>
    </row>
    <row r="2" spans="3:11" ht="18.75">
      <c r="C2" s="224" t="s">
        <v>89</v>
      </c>
      <c r="D2" s="224"/>
      <c r="E2" s="224"/>
      <c r="F2" s="224"/>
      <c r="G2" s="224"/>
      <c r="H2" s="224"/>
      <c r="I2" s="224"/>
      <c r="J2" s="225"/>
      <c r="K2" s="225"/>
    </row>
    <row r="4" spans="4:10" ht="12.75">
      <c r="D4" s="242" t="s">
        <v>270</v>
      </c>
      <c r="E4" s="242"/>
      <c r="F4" s="242"/>
      <c r="G4" s="242"/>
      <c r="H4" s="242"/>
      <c r="I4" s="242"/>
      <c r="J4" s="242"/>
    </row>
    <row r="6" spans="5:8" ht="13.5" thickBot="1">
      <c r="E6" s="30"/>
      <c r="F6" s="16"/>
      <c r="H6" s="16"/>
    </row>
    <row r="7" spans="1:19" ht="12.75" customHeight="1">
      <c r="A7" s="226" t="s">
        <v>18</v>
      </c>
      <c r="B7" s="211" t="s">
        <v>0</v>
      </c>
      <c r="C7" s="229" t="s">
        <v>261</v>
      </c>
      <c r="D7" s="232" t="s">
        <v>267</v>
      </c>
      <c r="E7" s="243" t="s">
        <v>271</v>
      </c>
      <c r="F7" s="235"/>
      <c r="G7" s="243" t="s">
        <v>265</v>
      </c>
      <c r="H7" s="246" t="s">
        <v>272</v>
      </c>
      <c r="I7" s="238"/>
      <c r="J7" s="218" t="s">
        <v>1</v>
      </c>
      <c r="K7" s="210" t="s">
        <v>2</v>
      </c>
      <c r="L7" s="211"/>
      <c r="M7" s="211"/>
      <c r="N7" s="211"/>
      <c r="O7" s="211"/>
      <c r="P7" s="212"/>
      <c r="Q7" s="215" t="s">
        <v>273</v>
      </c>
      <c r="R7" s="232" t="s">
        <v>274</v>
      </c>
      <c r="S7" s="218" t="s">
        <v>264</v>
      </c>
    </row>
    <row r="8" spans="1:19" ht="12.75" customHeight="1" thickBot="1">
      <c r="A8" s="227"/>
      <c r="B8" s="213"/>
      <c r="C8" s="230"/>
      <c r="D8" s="233"/>
      <c r="E8" s="244"/>
      <c r="F8" s="203"/>
      <c r="G8" s="244"/>
      <c r="H8" s="247"/>
      <c r="I8" s="240"/>
      <c r="J8" s="219"/>
      <c r="K8" s="208"/>
      <c r="L8" s="213"/>
      <c r="M8" s="213"/>
      <c r="N8" s="213"/>
      <c r="O8" s="213"/>
      <c r="P8" s="214"/>
      <c r="Q8" s="216"/>
      <c r="R8" s="233"/>
      <c r="S8" s="219"/>
    </row>
    <row r="9" spans="1:19" ht="26.25" customHeight="1" thickBot="1">
      <c r="A9" s="227"/>
      <c r="B9" s="213"/>
      <c r="C9" s="230"/>
      <c r="D9" s="233"/>
      <c r="E9" s="245"/>
      <c r="F9" s="236"/>
      <c r="G9" s="244"/>
      <c r="H9" s="248" t="s">
        <v>275</v>
      </c>
      <c r="I9" s="249"/>
      <c r="J9" s="219"/>
      <c r="K9" s="208" t="s">
        <v>12</v>
      </c>
      <c r="L9" s="213" t="s">
        <v>5</v>
      </c>
      <c r="M9" s="221" t="s">
        <v>13</v>
      </c>
      <c r="N9" s="213" t="s">
        <v>6</v>
      </c>
      <c r="O9" s="221" t="s">
        <v>268</v>
      </c>
      <c r="P9" s="214" t="s">
        <v>7</v>
      </c>
      <c r="Q9" s="216"/>
      <c r="R9" s="233"/>
      <c r="S9" s="220"/>
    </row>
    <row r="10" spans="1:19" ht="71.25" customHeight="1" thickBot="1">
      <c r="A10" s="228"/>
      <c r="B10" s="221"/>
      <c r="C10" s="231"/>
      <c r="D10" s="234"/>
      <c r="E10" s="32" t="s">
        <v>276</v>
      </c>
      <c r="F10" s="33" t="s">
        <v>4</v>
      </c>
      <c r="G10" s="245"/>
      <c r="H10" s="34" t="s">
        <v>17</v>
      </c>
      <c r="I10" s="34" t="s">
        <v>277</v>
      </c>
      <c r="J10" s="220"/>
      <c r="K10" s="209"/>
      <c r="L10" s="221"/>
      <c r="M10" s="222"/>
      <c r="N10" s="221"/>
      <c r="O10" s="222"/>
      <c r="P10" s="223"/>
      <c r="Q10" s="217"/>
      <c r="R10" s="241"/>
      <c r="S10" s="89" t="s">
        <v>259</v>
      </c>
    </row>
    <row r="11" spans="1:19" s="85" customFormat="1" ht="13.5" thickBot="1">
      <c r="A11" s="35">
        <v>1</v>
      </c>
      <c r="B11" s="35">
        <v>2</v>
      </c>
      <c r="C11" s="36">
        <v>3</v>
      </c>
      <c r="D11" s="37">
        <v>4</v>
      </c>
      <c r="E11" s="38">
        <v>5</v>
      </c>
      <c r="F11" s="36">
        <v>6</v>
      </c>
      <c r="G11" s="37">
        <v>7</v>
      </c>
      <c r="H11" s="39">
        <v>8</v>
      </c>
      <c r="I11" s="18">
        <v>9</v>
      </c>
      <c r="J11" s="37">
        <v>10</v>
      </c>
      <c r="K11" s="37">
        <v>11</v>
      </c>
      <c r="L11" s="37">
        <v>12</v>
      </c>
      <c r="M11" s="37">
        <v>13</v>
      </c>
      <c r="N11" s="37">
        <v>14</v>
      </c>
      <c r="O11" s="37">
        <v>15</v>
      </c>
      <c r="P11" s="37">
        <v>16</v>
      </c>
      <c r="Q11" s="37">
        <v>17</v>
      </c>
      <c r="R11" s="36">
        <v>18</v>
      </c>
      <c r="S11" s="37">
        <v>19</v>
      </c>
    </row>
    <row r="12" spans="1:19" ht="13.5" customHeight="1">
      <c r="A12" s="67" t="s">
        <v>278</v>
      </c>
      <c r="B12" s="40"/>
      <c r="C12" s="41"/>
      <c r="D12" s="42"/>
      <c r="E12" s="43"/>
      <c r="F12" s="44"/>
      <c r="G12" s="41"/>
      <c r="H12" s="45"/>
      <c r="I12" s="44"/>
      <c r="J12" s="40"/>
      <c r="K12" s="46"/>
      <c r="L12" s="47"/>
      <c r="M12" s="48"/>
      <c r="N12" s="47"/>
      <c r="O12" s="49"/>
      <c r="P12" s="44"/>
      <c r="Q12" s="40"/>
      <c r="R12" s="41"/>
      <c r="S12" s="50"/>
    </row>
    <row r="13" spans="1:19" ht="22.5" customHeight="1">
      <c r="A13" s="69" t="s">
        <v>91</v>
      </c>
      <c r="B13" s="12"/>
      <c r="C13" s="10"/>
      <c r="D13" s="14"/>
      <c r="E13" s="51"/>
      <c r="F13" s="2"/>
      <c r="G13" s="10"/>
      <c r="H13" s="4"/>
      <c r="I13" s="2"/>
      <c r="J13" s="12"/>
      <c r="K13" s="14"/>
      <c r="L13" s="1"/>
      <c r="M13" s="10"/>
      <c r="N13" s="1"/>
      <c r="O13" s="21"/>
      <c r="P13" s="2"/>
      <c r="Q13" s="12"/>
      <c r="R13" s="52"/>
      <c r="S13" s="53"/>
    </row>
    <row r="14" spans="1:19" s="165" customFormat="1" ht="12.75">
      <c r="A14" s="268" t="s">
        <v>294</v>
      </c>
      <c r="B14" s="28">
        <v>1247.3</v>
      </c>
      <c r="C14" s="54">
        <v>154764.984</v>
      </c>
      <c r="D14" s="55">
        <v>18953.12400000001</v>
      </c>
      <c r="E14" s="56">
        <v>135811.86</v>
      </c>
      <c r="F14" s="23"/>
      <c r="G14" s="57"/>
      <c r="H14" s="22">
        <v>51290.719712597536</v>
      </c>
      <c r="I14" s="23"/>
      <c r="J14" s="58">
        <v>51290.719712597536</v>
      </c>
      <c r="K14" s="56">
        <v>10833.54888</v>
      </c>
      <c r="L14" s="59">
        <v>43334.19552</v>
      </c>
      <c r="M14" s="59">
        <v>38691.246</v>
      </c>
      <c r="N14" s="26">
        <v>8797</v>
      </c>
      <c r="O14" s="26">
        <v>4642.94952</v>
      </c>
      <c r="P14" s="23">
        <v>106298.93992</v>
      </c>
      <c r="Q14" s="58">
        <v>-55008.22020740247</v>
      </c>
      <c r="R14" s="60">
        <v>-84521.14028740245</v>
      </c>
      <c r="S14" s="58">
        <v>1336.9167301191171</v>
      </c>
    </row>
  </sheetData>
  <sheetProtection/>
  <mergeCells count="22">
    <mergeCell ref="S7:S9"/>
    <mergeCell ref="H9:I9"/>
    <mergeCell ref="K9:K10"/>
    <mergeCell ref="L9:L10"/>
    <mergeCell ref="M9:M10"/>
    <mergeCell ref="N9:N10"/>
    <mergeCell ref="O9:O10"/>
    <mergeCell ref="P9:P10"/>
    <mergeCell ref="J7:J10"/>
    <mergeCell ref="K7:P8"/>
    <mergeCell ref="C1:K1"/>
    <mergeCell ref="C2:K2"/>
    <mergeCell ref="D4:J4"/>
    <mergeCell ref="E7:F9"/>
    <mergeCell ref="G7:G10"/>
    <mergeCell ref="H7:I8"/>
    <mergeCell ref="A7:A10"/>
    <mergeCell ref="B7:B10"/>
    <mergeCell ref="C7:C10"/>
    <mergeCell ref="D7:D10"/>
    <mergeCell ref="Q7:Q10"/>
    <mergeCell ref="R7:R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3.375" style="78" customWidth="1"/>
    <col min="2" max="2" width="8.125" style="15" customWidth="1"/>
    <col min="3" max="3" width="12.125" style="15" customWidth="1"/>
    <col min="4" max="4" width="9.375" style="15" customWidth="1"/>
    <col min="5" max="5" width="9.75390625" style="15" customWidth="1"/>
    <col min="6" max="6" width="6.625" style="15" customWidth="1"/>
    <col min="7" max="7" width="7.375" style="15" customWidth="1"/>
    <col min="8" max="8" width="11.00390625" style="15" customWidth="1"/>
    <col min="9" max="9" width="5.875" style="15" customWidth="1"/>
    <col min="10" max="10" width="9.875" style="15" customWidth="1"/>
    <col min="11" max="11" width="9.00390625" style="15" customWidth="1"/>
    <col min="12" max="12" width="10.625" style="15" customWidth="1"/>
    <col min="13" max="13" width="9.875" style="15" customWidth="1"/>
    <col min="14" max="14" width="9.00390625" style="15" customWidth="1"/>
    <col min="15" max="15" width="10.25390625" style="15" customWidth="1"/>
    <col min="16" max="16" width="10.125" style="15" customWidth="1"/>
    <col min="17" max="18" width="10.25390625" style="15" customWidth="1"/>
    <col min="19" max="16384" width="9.125" style="78" customWidth="1"/>
  </cols>
  <sheetData>
    <row r="1" spans="3:11" ht="18.75">
      <c r="C1" s="224" t="s">
        <v>9</v>
      </c>
      <c r="D1" s="224"/>
      <c r="E1" s="224"/>
      <c r="F1" s="224"/>
      <c r="G1" s="224"/>
      <c r="H1" s="224"/>
      <c r="I1" s="224"/>
      <c r="J1" s="224"/>
      <c r="K1" s="224"/>
    </row>
    <row r="2" spans="3:11" ht="18.75">
      <c r="C2" s="224" t="s">
        <v>89</v>
      </c>
      <c r="D2" s="224"/>
      <c r="E2" s="224"/>
      <c r="F2" s="224"/>
      <c r="G2" s="224"/>
      <c r="H2" s="224"/>
      <c r="I2" s="224"/>
      <c r="J2" s="224"/>
      <c r="K2" s="224"/>
    </row>
    <row r="4" spans="11:13" ht="12.75">
      <c r="K4" s="84"/>
      <c r="L4" s="84"/>
      <c r="M4" s="84"/>
    </row>
    <row r="6" spans="5:8" ht="13.5" thickBot="1">
      <c r="E6" s="30"/>
      <c r="F6" s="16"/>
      <c r="H6" s="16"/>
    </row>
    <row r="7" spans="1:18" ht="12.75" customHeight="1">
      <c r="A7" s="250" t="s">
        <v>18</v>
      </c>
      <c r="B7" s="253" t="s">
        <v>0</v>
      </c>
      <c r="C7" s="206" t="s">
        <v>261</v>
      </c>
      <c r="D7" s="218" t="s">
        <v>279</v>
      </c>
      <c r="E7" s="243" t="s">
        <v>280</v>
      </c>
      <c r="F7" s="256"/>
      <c r="G7" s="218" t="s">
        <v>281</v>
      </c>
      <c r="H7" s="258" t="s">
        <v>282</v>
      </c>
      <c r="I7" s="259"/>
      <c r="J7" s="218" t="s">
        <v>1</v>
      </c>
      <c r="K7" s="243" t="s">
        <v>2</v>
      </c>
      <c r="L7" s="256"/>
      <c r="M7" s="256"/>
      <c r="N7" s="256"/>
      <c r="O7" s="235"/>
      <c r="P7" s="218" t="s">
        <v>283</v>
      </c>
      <c r="Q7" s="243" t="s">
        <v>284</v>
      </c>
      <c r="R7" s="218" t="s">
        <v>285</v>
      </c>
    </row>
    <row r="8" spans="1:18" ht="12.75" customHeight="1" thickBot="1">
      <c r="A8" s="251"/>
      <c r="B8" s="254"/>
      <c r="C8" s="255"/>
      <c r="D8" s="219"/>
      <c r="E8" s="245"/>
      <c r="F8" s="257"/>
      <c r="G8" s="219"/>
      <c r="H8" s="260"/>
      <c r="I8" s="261"/>
      <c r="J8" s="219"/>
      <c r="K8" s="263"/>
      <c r="L8" s="264"/>
      <c r="M8" s="264"/>
      <c r="N8" s="264"/>
      <c r="O8" s="265"/>
      <c r="P8" s="219"/>
      <c r="Q8" s="244"/>
      <c r="R8" s="219"/>
    </row>
    <row r="9" spans="1:18" ht="26.25" customHeight="1" thickBot="1">
      <c r="A9" s="251"/>
      <c r="B9" s="254"/>
      <c r="C9" s="255"/>
      <c r="D9" s="219"/>
      <c r="E9" s="248" t="s">
        <v>11</v>
      </c>
      <c r="F9" s="249"/>
      <c r="G9" s="219"/>
      <c r="H9" s="248" t="s">
        <v>11</v>
      </c>
      <c r="I9" s="249"/>
      <c r="J9" s="219"/>
      <c r="K9" s="209" t="s">
        <v>286</v>
      </c>
      <c r="L9" s="221" t="s">
        <v>287</v>
      </c>
      <c r="M9" s="221" t="s">
        <v>13</v>
      </c>
      <c r="N9" s="221" t="s">
        <v>6</v>
      </c>
      <c r="O9" s="223" t="s">
        <v>7</v>
      </c>
      <c r="P9" s="219"/>
      <c r="Q9" s="244"/>
      <c r="R9" s="219"/>
    </row>
    <row r="10" spans="1:18" ht="81.75" customHeight="1" thickBot="1">
      <c r="A10" s="252"/>
      <c r="B10" s="222"/>
      <c r="C10" s="207"/>
      <c r="D10" s="220"/>
      <c r="E10" s="32" t="s">
        <v>276</v>
      </c>
      <c r="F10" s="33" t="s">
        <v>4</v>
      </c>
      <c r="G10" s="220"/>
      <c r="H10" s="34" t="s">
        <v>17</v>
      </c>
      <c r="I10" s="33" t="s">
        <v>4</v>
      </c>
      <c r="J10" s="220"/>
      <c r="K10" s="262"/>
      <c r="L10" s="222"/>
      <c r="M10" s="222"/>
      <c r="N10" s="222"/>
      <c r="O10" s="207"/>
      <c r="P10" s="220"/>
      <c r="Q10" s="245"/>
      <c r="R10" s="220"/>
    </row>
    <row r="11" spans="1:18" s="85" customFormat="1" ht="13.5" thickBot="1">
      <c r="A11" s="35">
        <v>1</v>
      </c>
      <c r="B11" s="35">
        <v>2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35">
        <v>10</v>
      </c>
      <c r="K11" s="35">
        <v>11</v>
      </c>
      <c r="L11" s="35">
        <v>12</v>
      </c>
      <c r="M11" s="35">
        <v>13</v>
      </c>
      <c r="N11" s="35">
        <v>14</v>
      </c>
      <c r="O11" s="35">
        <v>15</v>
      </c>
      <c r="P11" s="35">
        <v>16</v>
      </c>
      <c r="Q11" s="36">
        <v>17</v>
      </c>
      <c r="R11" s="37">
        <v>18</v>
      </c>
    </row>
    <row r="12" spans="1:18" ht="13.5" customHeight="1">
      <c r="A12" s="67" t="s">
        <v>288</v>
      </c>
      <c r="B12" s="40"/>
      <c r="C12" s="41"/>
      <c r="D12" s="42"/>
      <c r="E12" s="68"/>
      <c r="F12" s="20"/>
      <c r="G12" s="42"/>
      <c r="H12" s="45"/>
      <c r="I12" s="44"/>
      <c r="J12" s="40"/>
      <c r="K12" s="46"/>
      <c r="L12" s="47"/>
      <c r="M12" s="48"/>
      <c r="N12" s="47"/>
      <c r="O12" s="44"/>
      <c r="P12" s="40"/>
      <c r="Q12" s="41"/>
      <c r="R12" s="50"/>
    </row>
    <row r="13" spans="1:18" ht="22.5" customHeight="1">
      <c r="A13" s="69" t="s">
        <v>91</v>
      </c>
      <c r="B13" s="12"/>
      <c r="C13" s="10"/>
      <c r="D13" s="14"/>
      <c r="E13" s="51"/>
      <c r="F13" s="2"/>
      <c r="G13" s="14"/>
      <c r="H13" s="4"/>
      <c r="I13" s="2"/>
      <c r="J13" s="12"/>
      <c r="K13" s="14"/>
      <c r="L13" s="1"/>
      <c r="M13" s="10"/>
      <c r="N13" s="1"/>
      <c r="O13" s="2"/>
      <c r="P13" s="12"/>
      <c r="Q13" s="52"/>
      <c r="R13" s="53"/>
    </row>
    <row r="14" spans="1:18" s="165" customFormat="1" ht="12.75">
      <c r="A14" s="268" t="s">
        <v>294</v>
      </c>
      <c r="B14" s="28">
        <v>2251.7</v>
      </c>
      <c r="C14" s="54">
        <v>324109.698</v>
      </c>
      <c r="D14" s="55">
        <v>180446.8701</v>
      </c>
      <c r="E14" s="56">
        <v>143662.82789999997</v>
      </c>
      <c r="F14" s="23"/>
      <c r="G14" s="55">
        <v>0</v>
      </c>
      <c r="H14" s="22">
        <v>50509.82055221777</v>
      </c>
      <c r="I14" s="23"/>
      <c r="J14" s="58">
        <v>50509.82055221777</v>
      </c>
      <c r="K14" s="56">
        <v>35652.06678</v>
      </c>
      <c r="L14" s="59">
        <v>136126.07315999997</v>
      </c>
      <c r="M14" s="59">
        <v>58339.745639999994</v>
      </c>
      <c r="N14" s="26">
        <v>731</v>
      </c>
      <c r="O14" s="23">
        <v>230848.88557999994</v>
      </c>
      <c r="P14" s="58">
        <v>-180339.06502778217</v>
      </c>
      <c r="Q14" s="60">
        <v>-93153.0073477822</v>
      </c>
      <c r="R14" s="58">
        <v>3560.6507552294274</v>
      </c>
    </row>
  </sheetData>
  <sheetProtection/>
  <mergeCells count="21">
    <mergeCell ref="K9:K10"/>
    <mergeCell ref="L9:L10"/>
    <mergeCell ref="K7:O8"/>
    <mergeCell ref="P7:P10"/>
    <mergeCell ref="Q7:Q10"/>
    <mergeCell ref="R7:R10"/>
    <mergeCell ref="M9:M10"/>
    <mergeCell ref="N9:N10"/>
    <mergeCell ref="O9:O10"/>
    <mergeCell ref="C1:K1"/>
    <mergeCell ref="C2:K2"/>
    <mergeCell ref="H7:I8"/>
    <mergeCell ref="J7:J10"/>
    <mergeCell ref="E9:F9"/>
    <mergeCell ref="H9:I9"/>
    <mergeCell ref="A7:A10"/>
    <mergeCell ref="B7:B10"/>
    <mergeCell ref="C7:C10"/>
    <mergeCell ref="D7:D10"/>
    <mergeCell ref="E7:F8"/>
    <mergeCell ref="G7:G10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4.625" style="165" customWidth="1"/>
    <col min="2" max="2" width="8.125" style="104" customWidth="1"/>
    <col min="3" max="3" width="12.125" style="104" customWidth="1"/>
    <col min="4" max="4" width="9.375" style="104" customWidth="1"/>
    <col min="5" max="5" width="9.75390625" style="104" customWidth="1"/>
    <col min="6" max="6" width="9.375" style="104" customWidth="1"/>
    <col min="7" max="7" width="9.875" style="104" customWidth="1"/>
    <col min="8" max="8" width="11.625" style="104" customWidth="1"/>
    <col min="9" max="9" width="11.75390625" style="104" customWidth="1"/>
    <col min="10" max="10" width="10.00390625" style="104" customWidth="1"/>
    <col min="11" max="11" width="11.125" style="104" customWidth="1"/>
    <col min="12" max="12" width="10.625" style="104" customWidth="1"/>
    <col min="13" max="13" width="11.00390625" style="104" customWidth="1"/>
    <col min="14" max="14" width="9.00390625" style="104" customWidth="1"/>
    <col min="15" max="15" width="10.25390625" style="104" customWidth="1"/>
    <col min="16" max="16" width="11.125" style="104" customWidth="1"/>
    <col min="17" max="17" width="11.25390625" style="104" customWidth="1"/>
    <col min="18" max="18" width="12.375" style="165" customWidth="1"/>
    <col min="19" max="16384" width="9.125" style="165" customWidth="1"/>
  </cols>
  <sheetData>
    <row r="1" spans="1:11" ht="18.75">
      <c r="A1" s="78"/>
      <c r="B1" s="15"/>
      <c r="C1" s="224" t="s">
        <v>9</v>
      </c>
      <c r="D1" s="224"/>
      <c r="E1" s="224"/>
      <c r="F1" s="224"/>
      <c r="G1" s="224"/>
      <c r="H1" s="224"/>
      <c r="I1" s="224"/>
      <c r="J1" s="224"/>
      <c r="K1" s="224"/>
    </row>
    <row r="2" spans="3:11" ht="18.75">
      <c r="C2" s="224" t="s">
        <v>89</v>
      </c>
      <c r="D2" s="224"/>
      <c r="E2" s="224"/>
      <c r="F2" s="224"/>
      <c r="G2" s="224"/>
      <c r="H2" s="224"/>
      <c r="I2" s="224"/>
      <c r="J2" s="224"/>
      <c r="K2" s="224"/>
    </row>
    <row r="4" spans="1:17" s="198" customFormat="1" ht="12.75">
      <c r="A4" s="165"/>
      <c r="B4" s="104"/>
      <c r="C4" s="104"/>
      <c r="D4" s="104"/>
      <c r="E4" s="104"/>
      <c r="F4" s="104"/>
      <c r="G4" s="104"/>
      <c r="H4" s="104"/>
      <c r="I4" s="104"/>
      <c r="J4" s="104"/>
      <c r="K4" s="84"/>
      <c r="L4" s="84"/>
      <c r="M4" s="84"/>
      <c r="N4" s="197"/>
      <c r="O4" s="197"/>
      <c r="P4" s="197"/>
      <c r="Q4" s="197"/>
    </row>
    <row r="6" spans="2:17" s="198" customFormat="1" ht="13.5" thickBot="1">
      <c r="B6" s="197"/>
      <c r="C6" s="197"/>
      <c r="D6" s="197"/>
      <c r="E6" s="199"/>
      <c r="F6" s="200"/>
      <c r="G6" s="197"/>
      <c r="H6" s="200"/>
      <c r="I6" s="197"/>
      <c r="J6" s="197"/>
      <c r="K6" s="197"/>
      <c r="L6" s="197"/>
      <c r="M6" s="197"/>
      <c r="N6" s="197"/>
      <c r="O6" s="197"/>
      <c r="P6" s="197"/>
      <c r="Q6" s="197"/>
    </row>
    <row r="7" spans="1:18" s="198" customFormat="1" ht="12.75" customHeight="1">
      <c r="A7" s="250" t="s">
        <v>18</v>
      </c>
      <c r="B7" s="253" t="s">
        <v>0</v>
      </c>
      <c r="C7" s="206" t="s">
        <v>261</v>
      </c>
      <c r="D7" s="218" t="s">
        <v>279</v>
      </c>
      <c r="E7" s="243" t="s">
        <v>289</v>
      </c>
      <c r="F7" s="256"/>
      <c r="G7" s="218" t="s">
        <v>281</v>
      </c>
      <c r="H7" s="266" t="s">
        <v>290</v>
      </c>
      <c r="I7" s="238"/>
      <c r="J7" s="218" t="s">
        <v>1</v>
      </c>
      <c r="K7" s="243" t="s">
        <v>2</v>
      </c>
      <c r="L7" s="256"/>
      <c r="M7" s="256"/>
      <c r="N7" s="256"/>
      <c r="O7" s="235"/>
      <c r="P7" s="218" t="s">
        <v>291</v>
      </c>
      <c r="Q7" s="218" t="s">
        <v>292</v>
      </c>
      <c r="R7" s="218" t="s">
        <v>285</v>
      </c>
    </row>
    <row r="8" spans="1:18" s="198" customFormat="1" ht="12.75" customHeight="1" thickBot="1">
      <c r="A8" s="251"/>
      <c r="B8" s="254"/>
      <c r="C8" s="255"/>
      <c r="D8" s="219"/>
      <c r="E8" s="245"/>
      <c r="F8" s="257"/>
      <c r="G8" s="219"/>
      <c r="H8" s="267"/>
      <c r="I8" s="240"/>
      <c r="J8" s="219"/>
      <c r="K8" s="263"/>
      <c r="L8" s="264"/>
      <c r="M8" s="264"/>
      <c r="N8" s="264"/>
      <c r="O8" s="265"/>
      <c r="P8" s="219"/>
      <c r="Q8" s="219"/>
      <c r="R8" s="219"/>
    </row>
    <row r="9" spans="1:18" s="198" customFormat="1" ht="26.25" customHeight="1" thickBot="1">
      <c r="A9" s="251"/>
      <c r="B9" s="254"/>
      <c r="C9" s="255"/>
      <c r="D9" s="219"/>
      <c r="E9" s="248" t="s">
        <v>11</v>
      </c>
      <c r="F9" s="249"/>
      <c r="G9" s="219"/>
      <c r="H9" s="248" t="s">
        <v>275</v>
      </c>
      <c r="I9" s="249"/>
      <c r="J9" s="219"/>
      <c r="K9" s="209" t="s">
        <v>286</v>
      </c>
      <c r="L9" s="221" t="s">
        <v>287</v>
      </c>
      <c r="M9" s="221" t="s">
        <v>13</v>
      </c>
      <c r="N9" s="221" t="s">
        <v>6</v>
      </c>
      <c r="O9" s="223" t="s">
        <v>7</v>
      </c>
      <c r="P9" s="219"/>
      <c r="Q9" s="219"/>
      <c r="R9" s="219"/>
    </row>
    <row r="10" spans="1:18" s="198" customFormat="1" ht="81.75" customHeight="1" thickBot="1">
      <c r="A10" s="252"/>
      <c r="B10" s="222"/>
      <c r="C10" s="207"/>
      <c r="D10" s="220"/>
      <c r="E10" s="32" t="s">
        <v>276</v>
      </c>
      <c r="F10" s="33" t="s">
        <v>4</v>
      </c>
      <c r="G10" s="220"/>
      <c r="H10" s="34" t="s">
        <v>17</v>
      </c>
      <c r="I10" s="33" t="s">
        <v>4</v>
      </c>
      <c r="J10" s="220"/>
      <c r="K10" s="262"/>
      <c r="L10" s="222"/>
      <c r="M10" s="222"/>
      <c r="N10" s="222"/>
      <c r="O10" s="207"/>
      <c r="P10" s="220"/>
      <c r="Q10" s="220"/>
      <c r="R10" s="220"/>
    </row>
    <row r="11" spans="1:18" s="201" customFormat="1" ht="13.5" thickBot="1">
      <c r="A11" s="35">
        <v>1</v>
      </c>
      <c r="B11" s="35">
        <v>2</v>
      </c>
      <c r="C11" s="36">
        <v>3</v>
      </c>
      <c r="D11" s="36">
        <v>4</v>
      </c>
      <c r="E11" s="36">
        <v>5</v>
      </c>
      <c r="F11" s="36">
        <v>6</v>
      </c>
      <c r="G11" s="36">
        <v>7</v>
      </c>
      <c r="H11" s="36">
        <v>8</v>
      </c>
      <c r="I11" s="36">
        <v>9</v>
      </c>
      <c r="J11" s="36">
        <v>10</v>
      </c>
      <c r="K11" s="36">
        <v>11</v>
      </c>
      <c r="L11" s="36">
        <v>12</v>
      </c>
      <c r="M11" s="36">
        <v>13</v>
      </c>
      <c r="N11" s="36">
        <v>14</v>
      </c>
      <c r="O11" s="36">
        <v>15</v>
      </c>
      <c r="P11" s="36">
        <v>16</v>
      </c>
      <c r="Q11" s="36">
        <v>17</v>
      </c>
      <c r="R11" s="37">
        <v>18</v>
      </c>
    </row>
    <row r="12" spans="1:18" ht="13.5" customHeight="1">
      <c r="A12" s="67" t="s">
        <v>293</v>
      </c>
      <c r="B12" s="40"/>
      <c r="C12" s="41"/>
      <c r="D12" s="42"/>
      <c r="E12" s="43"/>
      <c r="F12" s="44"/>
      <c r="G12" s="41"/>
      <c r="H12" s="45"/>
      <c r="I12" s="44"/>
      <c r="J12" s="40"/>
      <c r="K12" s="46"/>
      <c r="L12" s="47"/>
      <c r="M12" s="48"/>
      <c r="N12" s="47"/>
      <c r="O12" s="44"/>
      <c r="P12" s="40"/>
      <c r="Q12" s="86"/>
      <c r="R12" s="40"/>
    </row>
    <row r="13" spans="1:18" ht="22.5" customHeight="1">
      <c r="A13" s="69" t="s">
        <v>91</v>
      </c>
      <c r="B13" s="12"/>
      <c r="C13" s="10"/>
      <c r="D13" s="14"/>
      <c r="E13" s="51"/>
      <c r="F13" s="2"/>
      <c r="G13" s="10"/>
      <c r="H13" s="4"/>
      <c r="I13" s="2"/>
      <c r="J13" s="12"/>
      <c r="K13" s="14"/>
      <c r="L13" s="1"/>
      <c r="M13" s="10"/>
      <c r="N13" s="1"/>
      <c r="O13" s="2"/>
      <c r="P13" s="12"/>
      <c r="Q13" s="6"/>
      <c r="R13" s="12"/>
    </row>
    <row r="14" spans="1:18" ht="12.75">
      <c r="A14" s="81" t="s">
        <v>294</v>
      </c>
      <c r="B14" s="28">
        <v>2251.7</v>
      </c>
      <c r="C14" s="54">
        <v>184414.23</v>
      </c>
      <c r="D14" s="55">
        <v>102684.44720769</v>
      </c>
      <c r="E14" s="56">
        <v>81729.78279230998</v>
      </c>
      <c r="F14" s="23"/>
      <c r="G14" s="57">
        <v>0</v>
      </c>
      <c r="H14" s="22">
        <v>28735.036912156687</v>
      </c>
      <c r="I14" s="23"/>
      <c r="J14" s="58">
        <v>28735.036912156687</v>
      </c>
      <c r="K14" s="56">
        <v>20285.5653</v>
      </c>
      <c r="L14" s="59">
        <v>77453.9766</v>
      </c>
      <c r="M14" s="59">
        <v>33194.5614</v>
      </c>
      <c r="N14" s="26"/>
      <c r="O14" s="23">
        <v>130934.10329999999</v>
      </c>
      <c r="P14" s="58">
        <v>-102199.0663878433</v>
      </c>
      <c r="Q14" s="58">
        <v>-52994.74588015329</v>
      </c>
      <c r="R14" s="58">
        <v>1780.3253776147137</v>
      </c>
    </row>
  </sheetData>
  <sheetProtection/>
  <mergeCells count="21">
    <mergeCell ref="K9:K10"/>
    <mergeCell ref="L9:L10"/>
    <mergeCell ref="K7:O8"/>
    <mergeCell ref="P7:P10"/>
    <mergeCell ref="Q7:Q10"/>
    <mergeCell ref="R7:R10"/>
    <mergeCell ref="M9:M10"/>
    <mergeCell ref="N9:N10"/>
    <mergeCell ref="O9:O10"/>
    <mergeCell ref="C1:K1"/>
    <mergeCell ref="C2:K2"/>
    <mergeCell ref="H7:I8"/>
    <mergeCell ref="J7:J10"/>
    <mergeCell ref="E9:F9"/>
    <mergeCell ref="H9:I9"/>
    <mergeCell ref="A7:A10"/>
    <mergeCell ref="B7:B10"/>
    <mergeCell ref="C7:C10"/>
    <mergeCell ref="D7:D10"/>
    <mergeCell ref="E7:F8"/>
    <mergeCell ref="G7:G1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GYPNORION</cp:lastModifiedBy>
  <cp:lastPrinted>2011-09-26T11:13:14Z</cp:lastPrinted>
  <dcterms:created xsi:type="dcterms:W3CDTF">2010-04-03T04:08:20Z</dcterms:created>
  <dcterms:modified xsi:type="dcterms:W3CDTF">2014-01-07T06:20:09Z</dcterms:modified>
  <cp:category/>
  <cp:version/>
  <cp:contentType/>
  <cp:contentStatus/>
</cp:coreProperties>
</file>